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edia\spreadsheets\stocks\"/>
    </mc:Choice>
  </mc:AlternateContent>
  <xr:revisionPtr revIDLastSave="0" documentId="13_ncr:1_{5AFBB320-CE29-44FB-978E-27B6395EB53D}" xr6:coauthVersionLast="36" xr6:coauthVersionMax="36" xr10:uidLastSave="{00000000-0000-0000-0000-000000000000}"/>
  <bookViews>
    <workbookView xWindow="0" yWindow="0" windowWidth="28800" windowHeight="12135" xr2:uid="{59AB380B-BA5E-4FAA-9F8A-2D6F81E6597F}"/>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 l="1"/>
  <c r="F475" i="1"/>
  <c r="AH228" i="1" l="1"/>
  <c r="AH5" i="1"/>
  <c r="AH112" i="1"/>
  <c r="AH401" i="1"/>
  <c r="AH271" i="1"/>
  <c r="AH100" i="1"/>
  <c r="AH12" i="1"/>
  <c r="AH412" i="1"/>
  <c r="AH506" i="1"/>
  <c r="AH317" i="1"/>
  <c r="AH431" i="1"/>
  <c r="AH258" i="1"/>
  <c r="AH151" i="1"/>
  <c r="AH282" i="1"/>
  <c r="AH339" i="1"/>
  <c r="AH217" i="1"/>
  <c r="AH126" i="1"/>
  <c r="AH96" i="1"/>
  <c r="AH185" i="1"/>
  <c r="AH231" i="1"/>
  <c r="AH360" i="1"/>
  <c r="AH121" i="1"/>
  <c r="AH177" i="1"/>
  <c r="AH42" i="1"/>
  <c r="AH369" i="1"/>
  <c r="AH188" i="1"/>
  <c r="AH186" i="1"/>
  <c r="AH199" i="1"/>
  <c r="AH316" i="1"/>
  <c r="AH44" i="1"/>
  <c r="AH184" i="1"/>
  <c r="AH193" i="1"/>
  <c r="AH145" i="1"/>
  <c r="AH45" i="1"/>
  <c r="AH133" i="1"/>
  <c r="AH212" i="1"/>
  <c r="AH57" i="1"/>
  <c r="AH239" i="1"/>
  <c r="AH143" i="1"/>
  <c r="AH94" i="1"/>
  <c r="AH406" i="1"/>
  <c r="AH295" i="1"/>
  <c r="AH130" i="1"/>
  <c r="AH197" i="1"/>
  <c r="AH183" i="1"/>
  <c r="AH207" i="1"/>
  <c r="AH245" i="1"/>
  <c r="AH337" i="1"/>
  <c r="AH213" i="1"/>
  <c r="AH224" i="1"/>
  <c r="AH505" i="1"/>
  <c r="AH292" i="1"/>
  <c r="AH332" i="1"/>
  <c r="AH139" i="1"/>
  <c r="AH127" i="1"/>
  <c r="AH69" i="1"/>
  <c r="AH501" i="1"/>
  <c r="AH444" i="1"/>
  <c r="AH413" i="1"/>
  <c r="AH486" i="1"/>
  <c r="AH67" i="1"/>
  <c r="AH345" i="1"/>
  <c r="AH374" i="1"/>
  <c r="AH60" i="1"/>
  <c r="AH35" i="1"/>
  <c r="AH95" i="1"/>
  <c r="AH103" i="1"/>
  <c r="AH164" i="1"/>
  <c r="AH293" i="1"/>
  <c r="AH429" i="1"/>
  <c r="AH141" i="1"/>
  <c r="AH111" i="1"/>
  <c r="AH307" i="1"/>
  <c r="AH23" i="1"/>
  <c r="AH20" i="1"/>
  <c r="AH244" i="1"/>
  <c r="AH254" i="1"/>
  <c r="AH285" i="1"/>
  <c r="AH31" i="1"/>
  <c r="AH235" i="1"/>
  <c r="AH246" i="1"/>
  <c r="AH291" i="1"/>
  <c r="AH301" i="1"/>
  <c r="AH85" i="1"/>
  <c r="AH13" i="1"/>
  <c r="AH361" i="1"/>
  <c r="AH435" i="1"/>
  <c r="AH488" i="1"/>
  <c r="AH122" i="1"/>
  <c r="AH448" i="1"/>
  <c r="AH214" i="1"/>
  <c r="AH22" i="1"/>
  <c r="AH504" i="1"/>
  <c r="AH39" i="1"/>
  <c r="AH289" i="1"/>
  <c r="AH196" i="1"/>
  <c r="AH277" i="1"/>
  <c r="AH388" i="1"/>
  <c r="AH86" i="1"/>
  <c r="AH176" i="1"/>
  <c r="AH233" i="1"/>
  <c r="AH466" i="1"/>
  <c r="AH116" i="1"/>
  <c r="AH344" i="1"/>
  <c r="AH275" i="1"/>
  <c r="AH147" i="1"/>
  <c r="AH222" i="1"/>
  <c r="AH51" i="1"/>
  <c r="AH421" i="1"/>
  <c r="AH238" i="1"/>
  <c r="AH336" i="1"/>
  <c r="AH455" i="1"/>
  <c r="AH250" i="1"/>
  <c r="AH283" i="1"/>
  <c r="AH83" i="1"/>
  <c r="AH166" i="1"/>
  <c r="AH205" i="1"/>
  <c r="AH179" i="1"/>
  <c r="AH114" i="1"/>
  <c r="AH208" i="1"/>
  <c r="AH26" i="1"/>
  <c r="AH376" i="1"/>
  <c r="AH286" i="1"/>
  <c r="AH36" i="1"/>
  <c r="AH55" i="1"/>
  <c r="AH62" i="1"/>
  <c r="AH371" i="1"/>
  <c r="AH174" i="1"/>
  <c r="AH52" i="1"/>
  <c r="AH91" i="1"/>
  <c r="AH19" i="1"/>
  <c r="AH461" i="1"/>
  <c r="AH342" i="1"/>
  <c r="AH318" i="1"/>
  <c r="AH349" i="1"/>
  <c r="AH150" i="1"/>
  <c r="AH269" i="1"/>
  <c r="AH320" i="1"/>
  <c r="AH319" i="1"/>
  <c r="AH329" i="1"/>
  <c r="AH403" i="1"/>
  <c r="AH425" i="1"/>
  <c r="AH281" i="1"/>
  <c r="AH416" i="1"/>
  <c r="AH273" i="1"/>
  <c r="AH146" i="1"/>
  <c r="AH132" i="1"/>
  <c r="AH109" i="1"/>
  <c r="AH379" i="1"/>
  <c r="AH98" i="1"/>
  <c r="AH180" i="1"/>
  <c r="AH173" i="1"/>
  <c r="AH456" i="1"/>
  <c r="AH84" i="1"/>
  <c r="AH131" i="1"/>
  <c r="AH24" i="1"/>
  <c r="AH400" i="1"/>
  <c r="AH323" i="1"/>
  <c r="AH482" i="1"/>
  <c r="AH270" i="1"/>
  <c r="AH457" i="1"/>
  <c r="AH230" i="1"/>
  <c r="AH203" i="1"/>
  <c r="AH120" i="1"/>
  <c r="AH324" i="1"/>
  <c r="AH458" i="1"/>
  <c r="AH341" i="1"/>
  <c r="AH110" i="1"/>
  <c r="AH105" i="1"/>
  <c r="AH352" i="1"/>
  <c r="AH71" i="1"/>
  <c r="AH191" i="1"/>
  <c r="AH152" i="1"/>
  <c r="AH165" i="1"/>
  <c r="AH411" i="1"/>
  <c r="AH216" i="1"/>
  <c r="AH450" i="1"/>
  <c r="AH481" i="1"/>
  <c r="AH90" i="1"/>
  <c r="AH370" i="1"/>
  <c r="AH138" i="1"/>
  <c r="AH34" i="1"/>
  <c r="AH348" i="1"/>
  <c r="AH2" i="1"/>
  <c r="AH420" i="1"/>
  <c r="AH118" i="1"/>
  <c r="AH422" i="1"/>
  <c r="AH503" i="1"/>
  <c r="AH326" i="1"/>
  <c r="AH73" i="1"/>
  <c r="AH159" i="1"/>
  <c r="AH137" i="1"/>
  <c r="AH402" i="1"/>
  <c r="AH50" i="1"/>
  <c r="AH125" i="1"/>
  <c r="AH223" i="1"/>
  <c r="AH192" i="1"/>
  <c r="AH10" i="1"/>
  <c r="AH454" i="1"/>
  <c r="AH507" i="1"/>
  <c r="AH483" i="1"/>
  <c r="AH331" i="1"/>
  <c r="AH160" i="1"/>
  <c r="AH72" i="1"/>
  <c r="AH266" i="1"/>
  <c r="AH442" i="1"/>
  <c r="AH75" i="1"/>
  <c r="AH38" i="1"/>
  <c r="AH265" i="1"/>
  <c r="AH330" i="1"/>
  <c r="AH74" i="1"/>
  <c r="AH405" i="1"/>
  <c r="AH253" i="1"/>
  <c r="AH156" i="1"/>
  <c r="AH178" i="1"/>
  <c r="AH181" i="1"/>
  <c r="AH242" i="1"/>
  <c r="AH169" i="1"/>
  <c r="AH53" i="1"/>
  <c r="AH136" i="1"/>
  <c r="AH234" i="1"/>
  <c r="AH70" i="1"/>
  <c r="AH16" i="1"/>
  <c r="AH171" i="1"/>
  <c r="AH64" i="1"/>
  <c r="AH468" i="1"/>
  <c r="AH480" i="1"/>
  <c r="AH347" i="1"/>
  <c r="AH259" i="1"/>
  <c r="AH232" i="1"/>
  <c r="AH437" i="1"/>
  <c r="AH408" i="1"/>
  <c r="AH500" i="1"/>
  <c r="AH490" i="1"/>
  <c r="AH313" i="1"/>
  <c r="AH306" i="1"/>
  <c r="AH79" i="1"/>
  <c r="AH287" i="1"/>
  <c r="AH351" i="1"/>
  <c r="AH385" i="1"/>
  <c r="AH175" i="1"/>
  <c r="AH149" i="1"/>
  <c r="AH218" i="1"/>
  <c r="AH215" i="1"/>
  <c r="AH367" i="1"/>
  <c r="AH404" i="1"/>
  <c r="AH56" i="1"/>
  <c r="AH390" i="1"/>
  <c r="AH475" i="1"/>
  <c r="AH491" i="1"/>
  <c r="AH497" i="1"/>
  <c r="AH168" i="1"/>
  <c r="AH279" i="1"/>
  <c r="AH462" i="1"/>
  <c r="AH333" i="1"/>
  <c r="AH290" i="1"/>
  <c r="AH499" i="1"/>
  <c r="AH142" i="1"/>
  <c r="AH432" i="1"/>
  <c r="AH101" i="1"/>
  <c r="AH453" i="1"/>
  <c r="AH492" i="1"/>
  <c r="AH377" i="1"/>
  <c r="AH383" i="1"/>
  <c r="AH63" i="1"/>
  <c r="AH380" i="1"/>
  <c r="AH355" i="1"/>
  <c r="AH399" i="1"/>
  <c r="AH99" i="1"/>
  <c r="AH167" i="1"/>
  <c r="AH200" i="1"/>
  <c r="AH148" i="1"/>
  <c r="AH248" i="1"/>
  <c r="AH211" i="1"/>
  <c r="AH21" i="1"/>
  <c r="AH113" i="1"/>
  <c r="AH372" i="1"/>
  <c r="AH393" i="1"/>
  <c r="AH140" i="1"/>
  <c r="AH58" i="1"/>
  <c r="AH92" i="1"/>
  <c r="AH397" i="1"/>
  <c r="AH395" i="1"/>
  <c r="AH153" i="1"/>
  <c r="AH6" i="1"/>
  <c r="AH119" i="1"/>
  <c r="AH310" i="1"/>
  <c r="AH225" i="1"/>
  <c r="AH463" i="1"/>
  <c r="AH434" i="1"/>
  <c r="AH25" i="1"/>
  <c r="AH117" i="1"/>
  <c r="AH59" i="1"/>
  <c r="AH163" i="1"/>
  <c r="AH89" i="1"/>
  <c r="AH257" i="1"/>
  <c r="AH155" i="1"/>
  <c r="AH4" i="1"/>
  <c r="AH353" i="1"/>
  <c r="AH14" i="1"/>
  <c r="AH398" i="1"/>
  <c r="AH460" i="1"/>
  <c r="AH493" i="1"/>
  <c r="AH221" i="1"/>
  <c r="AH256" i="1"/>
  <c r="AH386" i="1"/>
  <c r="AH384" i="1"/>
  <c r="AH335" i="1"/>
  <c r="AH43" i="1"/>
  <c r="AH202" i="1"/>
  <c r="AH357" i="1"/>
  <c r="AH264" i="1"/>
  <c r="AH46" i="1"/>
  <c r="AH304" i="1"/>
  <c r="AH409" i="1"/>
  <c r="AH48" i="1"/>
  <c r="AH241" i="1"/>
  <c r="AH251" i="1"/>
  <c r="AH305" i="1"/>
  <c r="AH302" i="1"/>
  <c r="AH477" i="1"/>
  <c r="AH464" i="1"/>
  <c r="AH124" i="1"/>
  <c r="AH33" i="1"/>
  <c r="AH219" i="1"/>
  <c r="AH428" i="1"/>
  <c r="AH288" i="1"/>
  <c r="AH236" i="1"/>
  <c r="AH391" i="1"/>
  <c r="AH201" i="1"/>
  <c r="AH467" i="1"/>
  <c r="AH172" i="1"/>
  <c r="AH276" i="1"/>
  <c r="AH296" i="1"/>
  <c r="AH396" i="1"/>
  <c r="AH496" i="1"/>
  <c r="AH363" i="1"/>
  <c r="AH414" i="1"/>
  <c r="AH272" i="1"/>
  <c r="AH260" i="1"/>
  <c r="AH252" i="1"/>
  <c r="AH229" i="1"/>
  <c r="AH375" i="1"/>
  <c r="AH97" i="1"/>
  <c r="AH433" i="1"/>
  <c r="AH162" i="1"/>
  <c r="AH489" i="1"/>
  <c r="AH410" i="1"/>
  <c r="AH303" i="1"/>
  <c r="AH471" i="1"/>
  <c r="AH11" i="1"/>
  <c r="AH358" i="1"/>
  <c r="AH498" i="1"/>
  <c r="AH436" i="1"/>
  <c r="AH381" i="1"/>
  <c r="AH66" i="1"/>
  <c r="AH32" i="1"/>
  <c r="AH204" i="1"/>
  <c r="AH123" i="1"/>
  <c r="AH350" i="1"/>
  <c r="AH106" i="1"/>
  <c r="AH322" i="1"/>
  <c r="AH77" i="1"/>
  <c r="AH195" i="1"/>
  <c r="AH280" i="1"/>
  <c r="AH210" i="1"/>
  <c r="AH128" i="1"/>
  <c r="AH189" i="1"/>
  <c r="AH470" i="1"/>
  <c r="AH465" i="1"/>
  <c r="AH387" i="1"/>
  <c r="AH472" i="1"/>
  <c r="AH107" i="1"/>
  <c r="AH157" i="1"/>
  <c r="AH65" i="1"/>
  <c r="AH451" i="1"/>
  <c r="AH294" i="1"/>
  <c r="AH278" i="1"/>
  <c r="AH440" i="1"/>
  <c r="AH115" i="1"/>
  <c r="AH135" i="1"/>
  <c r="AH364" i="1"/>
  <c r="AH88" i="1"/>
  <c r="AH17" i="1"/>
  <c r="AH392" i="1"/>
  <c r="AH18" i="1"/>
  <c r="AH206" i="1"/>
  <c r="AH68" i="1"/>
  <c r="AH262" i="1"/>
  <c r="AH484" i="1"/>
  <c r="AH417" i="1"/>
  <c r="AH469" i="1"/>
  <c r="AH427" i="1"/>
  <c r="AH226" i="1"/>
  <c r="AH502" i="1"/>
  <c r="AH418" i="1"/>
  <c r="AH459" i="1"/>
  <c r="AH220" i="1"/>
  <c r="AH37" i="1"/>
  <c r="AH476" i="1"/>
  <c r="AH334" i="1"/>
  <c r="AH314" i="1"/>
  <c r="AH240" i="1"/>
  <c r="AH328" i="1"/>
  <c r="AH445" i="1"/>
  <c r="AH93" i="1"/>
  <c r="AH134" i="1"/>
  <c r="AH312" i="1"/>
  <c r="AH194" i="1"/>
  <c r="AH249" i="1"/>
  <c r="AH426" i="1"/>
  <c r="AH198" i="1"/>
  <c r="AH439" i="1"/>
  <c r="AH47" i="1"/>
  <c r="AH311" i="1"/>
  <c r="AH40" i="1"/>
  <c r="AH161" i="1"/>
  <c r="AH284" i="1"/>
  <c r="AH378" i="1"/>
  <c r="AH343" i="1"/>
  <c r="AH104" i="1"/>
  <c r="AH473" i="1"/>
  <c r="AH479" i="1"/>
  <c r="AH487" i="1"/>
  <c r="AH108" i="1"/>
  <c r="AH300" i="1"/>
  <c r="AH365" i="1"/>
  <c r="AH187" i="1"/>
  <c r="AH267" i="1"/>
  <c r="AH274" i="1"/>
  <c r="AH76" i="1"/>
  <c r="AH182" i="1"/>
  <c r="AH474" i="1"/>
  <c r="AH28" i="1"/>
  <c r="AH255" i="1"/>
  <c r="AH154" i="1"/>
  <c r="AH297" i="1"/>
  <c r="AH382" i="1"/>
  <c r="AH346" i="1"/>
  <c r="AH268" i="1"/>
  <c r="AH263" i="1"/>
  <c r="AH81" i="1"/>
  <c r="AH3" i="1"/>
  <c r="AH394" i="1"/>
  <c r="AH261" i="1"/>
  <c r="AH452" i="1"/>
  <c r="AH29" i="1"/>
  <c r="AH356" i="1"/>
  <c r="AH298" i="1"/>
  <c r="AH441" i="1"/>
  <c r="AH308" i="1"/>
  <c r="AH8" i="1"/>
  <c r="AH247" i="1"/>
  <c r="AH407" i="1"/>
  <c r="AH102" i="1"/>
  <c r="AH227" i="1"/>
  <c r="AH27" i="1"/>
  <c r="AH362" i="1"/>
  <c r="AH443" i="1"/>
  <c r="AH15" i="1"/>
  <c r="AH485" i="1"/>
  <c r="AH338" i="1"/>
  <c r="AH144" i="1"/>
  <c r="AH49" i="1"/>
  <c r="AH366" i="1"/>
  <c r="AH423" i="1"/>
  <c r="AH424" i="1"/>
  <c r="AH87" i="1"/>
  <c r="AH419" i="1"/>
  <c r="AH446" i="1"/>
  <c r="AH359" i="1"/>
  <c r="AH78" i="1"/>
  <c r="AH129" i="1"/>
  <c r="AH340" i="1"/>
  <c r="AH368" i="1"/>
  <c r="AH7" i="1"/>
  <c r="AH494" i="1"/>
  <c r="AH449" i="1"/>
  <c r="AH495" i="1"/>
  <c r="AH321" i="1"/>
  <c r="AH373" i="1"/>
  <c r="AH9" i="1"/>
  <c r="AH389" i="1"/>
  <c r="AH325" i="1"/>
  <c r="AH237" i="1"/>
  <c r="AH61" i="1"/>
  <c r="AH299" i="1"/>
  <c r="AH327" i="1"/>
  <c r="AH354" i="1"/>
  <c r="AH415" i="1"/>
  <c r="AH54" i="1"/>
  <c r="AH80" i="1"/>
  <c r="AH82" i="1"/>
  <c r="AH41" i="1"/>
  <c r="AH158" i="1"/>
  <c r="AH309" i="1"/>
  <c r="AH430" i="1"/>
  <c r="AH478" i="1"/>
  <c r="AH243" i="1"/>
  <c r="AH190" i="1"/>
  <c r="AH438" i="1"/>
  <c r="AH170" i="1"/>
  <c r="AH209" i="1"/>
  <c r="AH30" i="1"/>
  <c r="AH447" i="1"/>
  <c r="AH315" i="1"/>
  <c r="E228" i="1" l="1"/>
  <c r="F228" i="1"/>
  <c r="F473" i="1"/>
  <c r="F334" i="1"/>
  <c r="F5" i="1"/>
  <c r="F112" i="1"/>
  <c r="F401" i="1"/>
  <c r="F271" i="1"/>
  <c r="F100" i="1"/>
  <c r="F506" i="1"/>
  <c r="F317" i="1"/>
  <c r="F258" i="1"/>
  <c r="F151" i="1"/>
  <c r="F282" i="1"/>
  <c r="F339" i="1"/>
  <c r="F217" i="1"/>
  <c r="F126" i="1"/>
  <c r="F96" i="1"/>
  <c r="F185" i="1"/>
  <c r="F231" i="1"/>
  <c r="F360" i="1"/>
  <c r="F121" i="1"/>
  <c r="F177" i="1"/>
  <c r="F42" i="1"/>
  <c r="F369" i="1"/>
  <c r="F188" i="1"/>
  <c r="F186" i="1"/>
  <c r="F199" i="1"/>
  <c r="F316" i="1"/>
  <c r="F44" i="1"/>
  <c r="F184" i="1"/>
  <c r="F145" i="1"/>
  <c r="F45" i="1"/>
  <c r="F133" i="1"/>
  <c r="F212" i="1"/>
  <c r="F239" i="1"/>
  <c r="F143" i="1"/>
  <c r="F94" i="1"/>
  <c r="F295" i="1"/>
  <c r="F130" i="1"/>
  <c r="F197" i="1"/>
  <c r="F183" i="1"/>
  <c r="F207" i="1"/>
  <c r="F245" i="1"/>
  <c r="F337" i="1"/>
  <c r="F213" i="1"/>
  <c r="F224" i="1"/>
  <c r="F292" i="1"/>
  <c r="F332" i="1"/>
  <c r="F139" i="1"/>
  <c r="F127" i="1"/>
  <c r="F69" i="1"/>
  <c r="F444" i="1"/>
  <c r="F486" i="1"/>
  <c r="F67" i="1"/>
  <c r="F374" i="1"/>
  <c r="F60" i="1"/>
  <c r="F95" i="1"/>
  <c r="F103" i="1"/>
  <c r="F164" i="1"/>
  <c r="F293" i="1"/>
  <c r="F429" i="1"/>
  <c r="F111" i="1"/>
  <c r="F307" i="1"/>
  <c r="F23" i="1"/>
  <c r="F244" i="1"/>
  <c r="F254" i="1"/>
  <c r="F285" i="1"/>
  <c r="F31" i="1"/>
  <c r="F235" i="1"/>
  <c r="F246" i="1"/>
  <c r="F291" i="1"/>
  <c r="F301" i="1"/>
  <c r="F85" i="1"/>
  <c r="F13" i="1"/>
  <c r="F361" i="1"/>
  <c r="F122" i="1"/>
  <c r="F448" i="1"/>
  <c r="F214" i="1"/>
  <c r="F22" i="1"/>
  <c r="F504" i="1"/>
  <c r="F39" i="1"/>
  <c r="F289" i="1"/>
  <c r="F196" i="1"/>
  <c r="F277" i="1"/>
  <c r="F388" i="1"/>
  <c r="F86" i="1"/>
  <c r="F176" i="1"/>
  <c r="F233" i="1"/>
  <c r="F116" i="1"/>
  <c r="F344" i="1"/>
  <c r="F275" i="1"/>
  <c r="F147" i="1"/>
  <c r="F421" i="1"/>
  <c r="F238" i="1"/>
  <c r="F336" i="1"/>
  <c r="F455" i="1"/>
  <c r="F250" i="1"/>
  <c r="F283" i="1"/>
  <c r="F83" i="1"/>
  <c r="F166" i="1"/>
  <c r="F205" i="1"/>
  <c r="F179" i="1"/>
  <c r="F208" i="1"/>
  <c r="F26" i="1"/>
  <c r="F376" i="1"/>
  <c r="F286" i="1"/>
  <c r="F36" i="1"/>
  <c r="F55" i="1"/>
  <c r="F371" i="1"/>
  <c r="F174" i="1"/>
  <c r="F91" i="1"/>
  <c r="F19" i="1"/>
  <c r="F461" i="1"/>
  <c r="F342" i="1"/>
  <c r="F318" i="1"/>
  <c r="F349" i="1"/>
  <c r="F150" i="1"/>
  <c r="F320" i="1"/>
  <c r="F319" i="1"/>
  <c r="F329" i="1"/>
  <c r="F425" i="1"/>
  <c r="F281" i="1"/>
  <c r="F416" i="1"/>
  <c r="F146" i="1"/>
  <c r="F132" i="1"/>
  <c r="F109" i="1"/>
  <c r="F379" i="1"/>
  <c r="F98" i="1"/>
  <c r="F180" i="1"/>
  <c r="F173" i="1"/>
  <c r="F456" i="1"/>
  <c r="F84" i="1"/>
  <c r="F131" i="1"/>
  <c r="F24" i="1"/>
  <c r="F323" i="1"/>
  <c r="F482" i="1"/>
  <c r="F270" i="1"/>
  <c r="F230" i="1"/>
  <c r="F203" i="1"/>
  <c r="F120" i="1"/>
  <c r="F324" i="1"/>
  <c r="F458" i="1"/>
  <c r="F341" i="1"/>
  <c r="F110" i="1"/>
  <c r="F105" i="1"/>
  <c r="F352" i="1"/>
  <c r="F71" i="1"/>
  <c r="F191" i="1"/>
  <c r="F152" i="1"/>
  <c r="F165" i="1"/>
  <c r="F450" i="1"/>
  <c r="F90" i="1"/>
  <c r="F138" i="1"/>
  <c r="F34" i="1"/>
  <c r="F348" i="1"/>
  <c r="F420" i="1"/>
  <c r="F118" i="1"/>
  <c r="F422" i="1"/>
  <c r="F326" i="1"/>
  <c r="F73" i="1"/>
  <c r="F159" i="1"/>
  <c r="F137" i="1"/>
  <c r="F50" i="1"/>
  <c r="F125" i="1"/>
  <c r="F223" i="1"/>
  <c r="F10" i="1"/>
  <c r="F507" i="1"/>
  <c r="F331" i="1"/>
  <c r="F160" i="1"/>
  <c r="F72" i="1"/>
  <c r="F75" i="1"/>
  <c r="F265" i="1"/>
  <c r="F330" i="1"/>
  <c r="F74" i="1"/>
  <c r="F405" i="1"/>
  <c r="F253" i="1"/>
  <c r="F156" i="1"/>
  <c r="F178" i="1"/>
  <c r="F181" i="1"/>
  <c r="F242" i="1"/>
  <c r="F234" i="1"/>
  <c r="F16" i="1"/>
  <c r="F171" i="1"/>
  <c r="F64" i="1"/>
  <c r="F480" i="1"/>
  <c r="F259" i="1"/>
  <c r="F232" i="1"/>
  <c r="F500" i="1"/>
  <c r="F490" i="1"/>
  <c r="F306" i="1"/>
  <c r="F79" i="1"/>
  <c r="F351" i="1"/>
  <c r="F385" i="1"/>
  <c r="F175" i="1"/>
  <c r="F149" i="1"/>
  <c r="F218" i="1"/>
  <c r="F215" i="1"/>
  <c r="F367" i="1"/>
  <c r="F56" i="1"/>
  <c r="F390" i="1"/>
  <c r="F491" i="1"/>
  <c r="F497" i="1"/>
  <c r="F168" i="1"/>
  <c r="F279" i="1"/>
  <c r="F462" i="1"/>
  <c r="F333" i="1"/>
  <c r="F290" i="1"/>
  <c r="F499" i="1"/>
  <c r="F142" i="1"/>
  <c r="F432" i="1"/>
  <c r="F101" i="1"/>
  <c r="F453" i="1"/>
  <c r="F492" i="1"/>
  <c r="F377" i="1"/>
  <c r="F383" i="1"/>
  <c r="F63" i="1"/>
  <c r="F380" i="1"/>
  <c r="F99" i="1"/>
  <c r="F167" i="1"/>
  <c r="F200" i="1"/>
  <c r="F211" i="1"/>
  <c r="F21" i="1"/>
  <c r="F113" i="1"/>
  <c r="F393" i="1"/>
  <c r="F140" i="1"/>
  <c r="F58" i="1"/>
  <c r="F92" i="1"/>
  <c r="F395" i="1"/>
  <c r="F153" i="1"/>
  <c r="F6" i="1"/>
  <c r="F225" i="1"/>
  <c r="F463" i="1"/>
  <c r="F434" i="1"/>
  <c r="F117" i="1"/>
  <c r="F59" i="1"/>
  <c r="F163" i="1"/>
  <c r="F257" i="1"/>
  <c r="F155" i="1"/>
  <c r="F14" i="1"/>
  <c r="F460" i="1"/>
  <c r="F493" i="1"/>
  <c r="F221" i="1"/>
  <c r="F256" i="1"/>
  <c r="F335" i="1"/>
  <c r="F43" i="1"/>
  <c r="F202" i="1"/>
  <c r="F357" i="1"/>
  <c r="F264" i="1"/>
  <c r="F46" i="1"/>
  <c r="F409" i="1"/>
  <c r="F251" i="1"/>
  <c r="F305" i="1"/>
  <c r="F302" i="1"/>
  <c r="F477" i="1"/>
  <c r="F464" i="1"/>
  <c r="F124" i="1"/>
  <c r="F33" i="1"/>
  <c r="F288" i="1"/>
  <c r="F236" i="1"/>
  <c r="F391" i="1"/>
  <c r="F201" i="1"/>
  <c r="F467" i="1"/>
  <c r="F276" i="1"/>
  <c r="F296" i="1"/>
  <c r="F396" i="1"/>
  <c r="F496" i="1"/>
  <c r="F363" i="1"/>
  <c r="F414" i="1"/>
  <c r="F260" i="1"/>
  <c r="F229" i="1"/>
  <c r="F375" i="1"/>
  <c r="F97" i="1"/>
  <c r="F489" i="1"/>
  <c r="F410" i="1"/>
  <c r="F303" i="1"/>
  <c r="F358" i="1"/>
  <c r="F498" i="1"/>
  <c r="F436" i="1"/>
  <c r="F66" i="1"/>
  <c r="F123" i="1"/>
  <c r="F350" i="1"/>
  <c r="F106" i="1"/>
  <c r="F322" i="1"/>
  <c r="F77" i="1"/>
  <c r="F195" i="1"/>
  <c r="F128" i="1"/>
  <c r="F189" i="1"/>
  <c r="F470" i="1"/>
  <c r="F107" i="1"/>
  <c r="F157" i="1"/>
  <c r="F65" i="1"/>
  <c r="F278" i="1"/>
  <c r="F440" i="1"/>
  <c r="F115" i="1"/>
  <c r="F364" i="1"/>
  <c r="F17" i="1"/>
  <c r="F392" i="1"/>
  <c r="F206" i="1"/>
  <c r="F68" i="1"/>
  <c r="F262" i="1"/>
  <c r="F502" i="1"/>
  <c r="F459" i="1"/>
  <c r="F220" i="1"/>
  <c r="F37" i="1"/>
  <c r="F476" i="1"/>
  <c r="F314" i="1"/>
  <c r="F240" i="1"/>
  <c r="F328" i="1"/>
  <c r="F445" i="1"/>
  <c r="F312" i="1"/>
  <c r="F194" i="1"/>
  <c r="F426" i="1"/>
  <c r="F439" i="1"/>
  <c r="F40" i="1"/>
  <c r="F284" i="1"/>
  <c r="F378" i="1"/>
  <c r="F343" i="1"/>
  <c r="F479" i="1"/>
  <c r="F108" i="1"/>
  <c r="F76" i="1"/>
  <c r="F474" i="1"/>
  <c r="F154" i="1"/>
  <c r="F297" i="1"/>
  <c r="F382" i="1"/>
  <c r="F346" i="1"/>
  <c r="F268" i="1"/>
  <c r="F3" i="1"/>
  <c r="F394" i="1"/>
  <c r="F29" i="1"/>
  <c r="F356" i="1"/>
  <c r="F298" i="1"/>
  <c r="F308" i="1"/>
  <c r="F8" i="1"/>
  <c r="F227" i="1"/>
  <c r="F443" i="1"/>
  <c r="F144" i="1"/>
  <c r="F49" i="1"/>
  <c r="F366" i="1"/>
  <c r="F423" i="1"/>
  <c r="F87" i="1"/>
  <c r="F78" i="1"/>
  <c r="F129" i="1"/>
  <c r="F340" i="1"/>
  <c r="F368" i="1"/>
  <c r="F9" i="1"/>
  <c r="F389" i="1"/>
  <c r="F61" i="1"/>
  <c r="F299" i="1"/>
  <c r="F354" i="1"/>
  <c r="F327" i="1"/>
  <c r="F237" i="1"/>
  <c r="F325" i="1"/>
  <c r="F373" i="1"/>
  <c r="F321" i="1"/>
  <c r="F495" i="1"/>
  <c r="F449" i="1"/>
  <c r="F494" i="1"/>
  <c r="F7" i="1"/>
  <c r="F359" i="1"/>
  <c r="F446" i="1"/>
  <c r="F419" i="1"/>
  <c r="F424" i="1"/>
  <c r="F338" i="1"/>
  <c r="F485" i="1"/>
  <c r="F15" i="1"/>
  <c r="F362" i="1"/>
  <c r="F27" i="1"/>
  <c r="F102" i="1"/>
  <c r="F407" i="1"/>
  <c r="F247" i="1"/>
  <c r="F441" i="1"/>
  <c r="F452" i="1"/>
  <c r="F261" i="1"/>
  <c r="F81" i="1"/>
  <c r="F263" i="1"/>
  <c r="F255" i="1"/>
  <c r="F28" i="1"/>
  <c r="F182" i="1"/>
  <c r="F274" i="1"/>
  <c r="F267" i="1"/>
  <c r="F187" i="1"/>
  <c r="F365" i="1"/>
  <c r="F300" i="1"/>
  <c r="F487" i="1"/>
  <c r="F104" i="1"/>
  <c r="F161" i="1"/>
  <c r="F311" i="1"/>
  <c r="F198" i="1"/>
  <c r="F249" i="1"/>
  <c r="F134" i="1"/>
  <c r="F93" i="1"/>
  <c r="F418" i="1"/>
  <c r="F226" i="1"/>
  <c r="F427" i="1"/>
  <c r="F469" i="1"/>
  <c r="F417" i="1"/>
  <c r="F484" i="1"/>
  <c r="F18" i="1"/>
  <c r="F88" i="1"/>
  <c r="F135" i="1"/>
  <c r="F294" i="1"/>
  <c r="F451" i="1"/>
  <c r="F472" i="1"/>
  <c r="F387" i="1"/>
  <c r="F465" i="1"/>
  <c r="F210" i="1"/>
  <c r="F280" i="1"/>
  <c r="F204" i="1"/>
  <c r="F32" i="1"/>
  <c r="F381" i="1"/>
  <c r="F11" i="1"/>
  <c r="F471" i="1"/>
  <c r="F162" i="1"/>
  <c r="F433" i="1"/>
  <c r="F252" i="1"/>
  <c r="F272" i="1"/>
  <c r="F172" i="1"/>
  <c r="F428" i="1"/>
  <c r="F219" i="1"/>
  <c r="F241" i="1"/>
  <c r="F48" i="1"/>
  <c r="F304" i="1"/>
  <c r="F384" i="1"/>
  <c r="F386" i="1"/>
  <c r="F398" i="1"/>
  <c r="F353" i="1"/>
  <c r="F4" i="1"/>
  <c r="F89" i="1"/>
  <c r="F25" i="1"/>
  <c r="F310" i="1"/>
  <c r="F119" i="1"/>
  <c r="F397" i="1"/>
  <c r="F372" i="1"/>
  <c r="F248" i="1"/>
  <c r="F148" i="1"/>
  <c r="F399" i="1"/>
  <c r="F355" i="1"/>
  <c r="F404" i="1"/>
  <c r="F287" i="1"/>
  <c r="F313" i="1"/>
  <c r="F408" i="1"/>
  <c r="F437" i="1"/>
  <c r="F347" i="1"/>
  <c r="F468" i="1"/>
  <c r="F70" i="1"/>
  <c r="F136" i="1"/>
  <c r="F53" i="1"/>
  <c r="F169" i="1"/>
  <c r="F38" i="1"/>
  <c r="F442" i="1"/>
  <c r="F266" i="1"/>
  <c r="F483" i="1"/>
  <c r="F454" i="1"/>
  <c r="F192" i="1"/>
  <c r="F402" i="1"/>
  <c r="F503" i="1"/>
  <c r="F2" i="1"/>
  <c r="F370" i="1"/>
  <c r="F481" i="1"/>
  <c r="F216" i="1"/>
  <c r="F411" i="1"/>
  <c r="F457" i="1"/>
  <c r="F400" i="1"/>
  <c r="F273" i="1"/>
  <c r="F403" i="1"/>
  <c r="F269" i="1"/>
  <c r="F52" i="1"/>
  <c r="F62" i="1"/>
  <c r="F114" i="1"/>
  <c r="F51" i="1"/>
  <c r="F222" i="1"/>
  <c r="F466" i="1"/>
  <c r="F488" i="1"/>
  <c r="F435" i="1"/>
  <c r="F20" i="1"/>
  <c r="F141" i="1"/>
  <c r="F35" i="1"/>
  <c r="F345" i="1"/>
  <c r="F413" i="1"/>
  <c r="F501" i="1"/>
  <c r="F505" i="1"/>
  <c r="F406" i="1"/>
  <c r="F57" i="1"/>
  <c r="F193" i="1"/>
  <c r="F431" i="1"/>
  <c r="F412" i="1"/>
  <c r="F12" i="1"/>
  <c r="G12" i="1"/>
  <c r="E12" i="1"/>
  <c r="V315" i="1"/>
  <c r="V487" i="1"/>
  <c r="V492" i="1"/>
  <c r="V414" i="1"/>
  <c r="V484" i="1"/>
  <c r="V473" i="1"/>
  <c r="V368" i="1"/>
  <c r="V124" i="1"/>
  <c r="V383" i="1"/>
  <c r="V334" i="1"/>
  <c r="V79" i="1"/>
  <c r="V346" i="1"/>
  <c r="V476" i="1"/>
  <c r="V428" i="1"/>
  <c r="V255" i="1"/>
  <c r="V415" i="1"/>
  <c r="V299" i="1"/>
  <c r="V323" i="1"/>
  <c r="V122" i="1"/>
  <c r="V442" i="1"/>
  <c r="V302" i="1"/>
  <c r="V117" i="1"/>
  <c r="V427" i="1"/>
  <c r="V41" i="1"/>
  <c r="V230" i="1"/>
  <c r="V300" i="1"/>
  <c r="V431" i="1"/>
  <c r="V120" i="1"/>
  <c r="V317" i="1"/>
  <c r="V411" i="1"/>
  <c r="V371" i="1"/>
  <c r="V161" i="1"/>
  <c r="V22" i="1"/>
  <c r="V81" i="1"/>
  <c r="V195" i="1"/>
  <c r="V222" i="1"/>
  <c r="V308" i="1"/>
  <c r="V342" i="1"/>
  <c r="V348" i="1"/>
  <c r="V504" i="1"/>
  <c r="V439" i="1"/>
  <c r="V403" i="1"/>
  <c r="V266" i="1"/>
  <c r="V84" i="1"/>
  <c r="V394" i="1"/>
  <c r="V253" i="1"/>
  <c r="V480" i="1"/>
  <c r="V377" i="1"/>
  <c r="V202" i="1"/>
  <c r="V133" i="1"/>
  <c r="V495" i="1"/>
  <c r="V214" i="1"/>
  <c r="V466" i="1"/>
  <c r="V379" i="1"/>
  <c r="V326" i="1"/>
  <c r="V74" i="1"/>
  <c r="V198" i="1"/>
  <c r="V164" i="1"/>
  <c r="V378" i="1"/>
  <c r="V116" i="1"/>
  <c r="V247" i="1"/>
  <c r="V301" i="1"/>
  <c r="V458" i="1"/>
  <c r="V485" i="1"/>
  <c r="V280" i="1"/>
  <c r="V462" i="1"/>
  <c r="V103" i="1"/>
  <c r="V413" i="1"/>
  <c r="V211" i="1"/>
  <c r="V251" i="1"/>
  <c r="V261" i="1"/>
  <c r="V159" i="1"/>
  <c r="V260" i="1"/>
  <c r="V479" i="1"/>
  <c r="V250" i="1"/>
  <c r="V50" i="1"/>
  <c r="V221" i="1"/>
  <c r="V76" i="1"/>
  <c r="V132" i="1"/>
  <c r="V360" i="1"/>
  <c r="V175" i="1"/>
  <c r="V269" i="1"/>
  <c r="V335" i="1"/>
  <c r="V270" i="1"/>
  <c r="V91" i="1"/>
  <c r="V144" i="1"/>
  <c r="V452" i="1"/>
  <c r="V12" i="1"/>
  <c r="V215" i="1"/>
  <c r="V152" i="1"/>
  <c r="V90" i="1"/>
  <c r="V155" i="1"/>
  <c r="V184" i="1"/>
  <c r="V185" i="1"/>
  <c r="V121" i="1"/>
  <c r="V494" i="1"/>
  <c r="V129" i="1"/>
  <c r="V65" i="1"/>
  <c r="V106" i="1"/>
  <c r="V340" i="1"/>
  <c r="V465" i="1"/>
  <c r="V312" i="1"/>
  <c r="V130" i="1"/>
  <c r="V448" i="1"/>
  <c r="V329" i="1"/>
  <c r="V455" i="1"/>
  <c r="V422" i="1"/>
  <c r="V157" i="1"/>
  <c r="V347" i="1"/>
  <c r="V158" i="1"/>
  <c r="V489" i="1"/>
  <c r="V267" i="1"/>
  <c r="V115" i="1"/>
  <c r="V206" i="1"/>
  <c r="V146" i="1"/>
  <c r="V243" i="1"/>
  <c r="V400" i="1"/>
  <c r="V438" i="1"/>
  <c r="V490" i="1"/>
  <c r="V177" i="1"/>
  <c r="V57" i="1"/>
  <c r="V69" i="1"/>
  <c r="V33" i="1"/>
  <c r="V405" i="1"/>
  <c r="V108" i="1"/>
  <c r="V234" i="1"/>
  <c r="V463" i="1"/>
  <c r="V339" i="1"/>
  <c r="V225" i="1"/>
  <c r="V89" i="1"/>
  <c r="V401" i="1"/>
  <c r="V173" i="1"/>
  <c r="V449" i="1"/>
  <c r="V6" i="1"/>
  <c r="V107" i="1"/>
  <c r="V39" i="1"/>
  <c r="V286" i="1"/>
  <c r="V491" i="1"/>
  <c r="V310" i="1"/>
  <c r="V440" i="1"/>
  <c r="V441" i="1"/>
  <c r="V43" i="1"/>
  <c r="V224" i="1"/>
  <c r="V274" i="1"/>
  <c r="V110" i="1"/>
  <c r="V113" i="1"/>
  <c r="V271" i="1"/>
  <c r="V432" i="1"/>
  <c r="V5" i="1"/>
  <c r="V498" i="1"/>
  <c r="V319" i="1"/>
  <c r="V412" i="1"/>
  <c r="V53" i="1"/>
  <c r="V309" i="1"/>
  <c r="V258" i="1"/>
  <c r="V392" i="1"/>
  <c r="V176" i="1"/>
  <c r="V23" i="1"/>
  <c r="V268" i="1"/>
  <c r="V147" i="1"/>
  <c r="V425" i="1"/>
  <c r="V436" i="1"/>
  <c r="V287" i="1"/>
  <c r="V295" i="1"/>
  <c r="V154" i="1"/>
  <c r="V467" i="1"/>
  <c r="V252" i="1"/>
  <c r="V376" i="1"/>
  <c r="V292" i="1"/>
  <c r="V374" i="1"/>
  <c r="V314" i="1"/>
  <c r="V59" i="1"/>
  <c r="V390" i="1"/>
  <c r="V388" i="1"/>
  <c r="V385" i="1"/>
  <c r="V40" i="1"/>
  <c r="V421" i="1"/>
  <c r="V248" i="1"/>
  <c r="V294" i="1"/>
  <c r="V416" i="1"/>
  <c r="V433" i="1"/>
  <c r="V149" i="1"/>
  <c r="V240" i="1"/>
  <c r="V341" i="1"/>
  <c r="V357" i="1"/>
  <c r="V283" i="1"/>
  <c r="V35" i="1"/>
  <c r="V34" i="1"/>
  <c r="V94" i="1"/>
  <c r="V293" i="1"/>
  <c r="V228" i="1"/>
  <c r="V188" i="1"/>
  <c r="V61" i="1"/>
  <c r="V281" i="1"/>
  <c r="V321" i="1"/>
  <c r="V289" i="1"/>
  <c r="V399" i="1"/>
  <c r="V453" i="1"/>
  <c r="V145" i="1"/>
  <c r="V507" i="1"/>
  <c r="V316" i="1"/>
  <c r="V336" i="1"/>
  <c r="V450" i="1"/>
  <c r="V380" i="1"/>
  <c r="V384" i="1"/>
  <c r="V279" i="1"/>
  <c r="V276" i="1"/>
  <c r="V200" i="1"/>
  <c r="V307" i="1"/>
  <c r="V506" i="1"/>
  <c r="V430" i="1"/>
  <c r="V96" i="1"/>
  <c r="V197" i="1"/>
  <c r="V424" i="1"/>
  <c r="V406" i="1"/>
  <c r="V461" i="1"/>
  <c r="V104" i="1"/>
  <c r="V332" i="1"/>
  <c r="V55" i="1"/>
  <c r="V233" i="1"/>
  <c r="V78" i="1"/>
  <c r="V362" i="1"/>
  <c r="V139" i="1"/>
  <c r="V212" i="1"/>
  <c r="V444" i="1"/>
  <c r="V352" i="1"/>
  <c r="V174" i="1"/>
  <c r="V131" i="1"/>
  <c r="V285" i="1"/>
  <c r="V98" i="1"/>
  <c r="V21" i="1"/>
  <c r="V338" i="1"/>
  <c r="V358" i="1"/>
  <c r="V351" i="1"/>
  <c r="V191" i="1"/>
  <c r="V393" i="1"/>
  <c r="V196" i="1"/>
  <c r="V38" i="1"/>
  <c r="V32" i="1"/>
  <c r="V502" i="1"/>
  <c r="V193" i="1"/>
  <c r="V186" i="1"/>
  <c r="V235" i="1"/>
  <c r="V137" i="1"/>
  <c r="V165" i="1"/>
  <c r="V178" i="1"/>
  <c r="V26" i="1"/>
  <c r="V182" i="1"/>
  <c r="V150" i="1"/>
  <c r="V97" i="1"/>
  <c r="V389" i="1"/>
  <c r="V298" i="1"/>
  <c r="V205" i="1"/>
  <c r="V72" i="1"/>
  <c r="V305" i="1"/>
  <c r="V501" i="1"/>
  <c r="V63" i="1"/>
  <c r="V190" i="1"/>
  <c r="V208" i="1"/>
  <c r="V216" i="1"/>
  <c r="V231" i="1"/>
  <c r="V170" i="1"/>
  <c r="V85" i="1"/>
  <c r="V238" i="1"/>
  <c r="V204" i="1"/>
  <c r="V256" i="1"/>
  <c r="V239" i="1"/>
  <c r="V207" i="1"/>
  <c r="V353" i="1"/>
  <c r="V386" i="1"/>
  <c r="V127" i="1"/>
  <c r="V44" i="1"/>
  <c r="V126" i="1"/>
  <c r="V313" i="1"/>
  <c r="V264" i="1"/>
  <c r="V327" i="1"/>
  <c r="V142" i="1"/>
  <c r="V320" i="1"/>
  <c r="V275" i="1"/>
  <c r="V345" i="1"/>
  <c r="V30" i="1"/>
  <c r="V447" i="1"/>
  <c r="V370" i="1"/>
  <c r="V201" i="1"/>
  <c r="V217" i="1"/>
  <c r="V112" i="1"/>
  <c r="V408" i="1"/>
  <c r="V259" i="1"/>
  <c r="V141" i="1"/>
  <c r="V199" i="1"/>
  <c r="V503" i="1"/>
  <c r="V354" i="1"/>
  <c r="V67" i="1"/>
  <c r="V101" i="1"/>
  <c r="V181" i="1"/>
  <c r="V36" i="1"/>
  <c r="V369" i="1"/>
  <c r="V223" i="1"/>
  <c r="V226" i="1"/>
  <c r="V218" i="1"/>
  <c r="V227" i="1"/>
  <c r="V19" i="1"/>
  <c r="V136" i="1"/>
  <c r="V143" i="1"/>
  <c r="V14" i="1"/>
  <c r="V24" i="1"/>
  <c r="V306" i="1"/>
  <c r="V17" i="1"/>
  <c r="V92" i="1"/>
  <c r="V426" i="1"/>
  <c r="V151" i="1"/>
  <c r="V391" i="1"/>
  <c r="V138" i="1"/>
  <c r="V42" i="1"/>
  <c r="V434" i="1"/>
  <c r="V45" i="1"/>
  <c r="V265" i="1"/>
  <c r="V75" i="1"/>
  <c r="V31" i="1"/>
  <c r="V497" i="1"/>
  <c r="V118" i="1"/>
  <c r="V445" i="1"/>
  <c r="V364" i="1"/>
  <c r="V54" i="1"/>
  <c r="V109" i="1"/>
  <c r="V123" i="1"/>
  <c r="V367" i="1"/>
  <c r="V244" i="1"/>
  <c r="V278" i="1"/>
  <c r="V105" i="1"/>
  <c r="V111" i="1"/>
  <c r="V249" i="1"/>
  <c r="V134" i="1"/>
  <c r="V220" i="1"/>
  <c r="V66" i="1"/>
  <c r="V189" i="1"/>
  <c r="V478" i="1"/>
  <c r="V83" i="1"/>
  <c r="V82" i="1"/>
  <c r="V418" i="1"/>
  <c r="V86" i="1"/>
  <c r="V396" i="1"/>
  <c r="V324" i="1"/>
  <c r="V93" i="1"/>
  <c r="V242" i="1"/>
  <c r="V499" i="1"/>
  <c r="V135" i="1"/>
  <c r="V493" i="1"/>
  <c r="V58" i="1"/>
  <c r="V183" i="1"/>
  <c r="V464" i="1"/>
  <c r="V291" i="1"/>
  <c r="V194" i="1"/>
  <c r="V64" i="1"/>
  <c r="V500" i="1"/>
  <c r="V100" i="1"/>
  <c r="V318" i="1"/>
  <c r="V456" i="1"/>
  <c r="V443" i="1"/>
  <c r="V330" i="1"/>
  <c r="V423" i="1"/>
  <c r="V163" i="1"/>
  <c r="V417" i="1"/>
  <c r="V482" i="1"/>
  <c r="V469" i="1"/>
  <c r="V468" i="1"/>
  <c r="V337" i="1"/>
  <c r="V481" i="1"/>
  <c r="V213" i="1"/>
  <c r="V171" i="1"/>
  <c r="V296" i="1"/>
  <c r="V404" i="1"/>
  <c r="V282" i="1"/>
  <c r="V496" i="1"/>
  <c r="V246" i="1"/>
  <c r="V167" i="1"/>
  <c r="V303" i="1"/>
  <c r="V209" i="1"/>
  <c r="V241" i="1"/>
  <c r="V272" i="1"/>
  <c r="V322" i="1"/>
  <c r="V3" i="1"/>
  <c r="V119" i="1"/>
  <c r="V477" i="1"/>
  <c r="V180" i="1"/>
  <c r="V382" i="1"/>
  <c r="V125" i="1"/>
  <c r="V409" i="1"/>
  <c r="V349" i="1"/>
  <c r="V179" i="1"/>
  <c r="V387" i="1"/>
  <c r="V373" i="1"/>
  <c r="V325" i="1"/>
  <c r="V359" i="1"/>
  <c r="V2" i="1"/>
  <c r="V277" i="1"/>
  <c r="V49" i="1"/>
  <c r="V232" i="1"/>
  <c r="V343" i="1"/>
  <c r="V160" i="1"/>
  <c r="V474" i="1"/>
  <c r="V162" i="1"/>
  <c r="V10" i="1"/>
  <c r="V457" i="1"/>
  <c r="V99" i="1"/>
  <c r="V88" i="1"/>
  <c r="V236" i="1"/>
  <c r="V288" i="1"/>
  <c r="V257" i="1"/>
  <c r="V203" i="1"/>
  <c r="V95" i="1"/>
  <c r="V254" i="1"/>
  <c r="V11" i="1"/>
  <c r="V8" i="1"/>
  <c r="V13" i="1"/>
  <c r="V68" i="1"/>
  <c r="V372" i="1"/>
  <c r="V460" i="1"/>
  <c r="V80" i="1"/>
  <c r="V51" i="1"/>
  <c r="V311" i="1"/>
  <c r="V263" i="1"/>
  <c r="V9" i="1"/>
  <c r="V459" i="1"/>
  <c r="V172" i="1"/>
  <c r="V52" i="1"/>
  <c r="V7" i="1"/>
  <c r="V237" i="1"/>
  <c r="V472" i="1"/>
  <c r="V47" i="1"/>
  <c r="V153" i="1"/>
  <c r="V71" i="1"/>
  <c r="V420" i="1"/>
  <c r="V355" i="1"/>
  <c r="V62" i="1"/>
  <c r="V16" i="1"/>
  <c r="V156" i="1"/>
  <c r="V37" i="1"/>
  <c r="V333" i="1"/>
  <c r="V229" i="1"/>
  <c r="V454" i="1"/>
  <c r="V419" i="1"/>
  <c r="V18" i="1"/>
  <c r="V28" i="1"/>
  <c r="V284" i="1"/>
  <c r="V20" i="1"/>
  <c r="V166" i="1"/>
  <c r="V350" i="1"/>
  <c r="V219" i="1"/>
  <c r="V4" i="1"/>
  <c r="V169" i="1"/>
  <c r="V27" i="1"/>
  <c r="V398" i="1"/>
  <c r="V128" i="1"/>
  <c r="V331" i="1"/>
  <c r="V140" i="1"/>
  <c r="V29" i="1"/>
  <c r="V407" i="1"/>
  <c r="V290" i="1"/>
  <c r="V297" i="1"/>
  <c r="V25" i="1"/>
  <c r="V73" i="1"/>
  <c r="V56" i="1"/>
  <c r="V262" i="1"/>
  <c r="V148" i="1"/>
  <c r="V210" i="1"/>
  <c r="V87" i="1"/>
  <c r="V395" i="1"/>
  <c r="V381" i="1"/>
  <c r="V375" i="1"/>
  <c r="V102" i="1"/>
  <c r="V114" i="1"/>
  <c r="V304" i="1"/>
  <c r="V446" i="1"/>
  <c r="V505" i="1"/>
  <c r="V483" i="1"/>
  <c r="V488" i="1"/>
  <c r="V470" i="1"/>
  <c r="V187" i="1"/>
  <c r="V366" i="1"/>
  <c r="V429" i="1"/>
  <c r="V486" i="1"/>
  <c r="V77" i="1"/>
  <c r="V15" i="1"/>
  <c r="V60" i="1"/>
  <c r="V410" i="1"/>
  <c r="V192" i="1"/>
  <c r="V328" i="1"/>
  <c r="V245" i="1"/>
  <c r="V363" i="1"/>
  <c r="V356" i="1"/>
  <c r="V48" i="1"/>
  <c r="V361" i="1"/>
  <c r="V46" i="1"/>
  <c r="V168" i="1"/>
  <c r="V475" i="1"/>
  <c r="V451" i="1"/>
  <c r="V273" i="1"/>
  <c r="V435" i="1"/>
  <c r="V344" i="1"/>
  <c r="V471" i="1"/>
  <c r="V70" i="1"/>
  <c r="V437" i="1"/>
  <c r="V397" i="1"/>
  <c r="V402" i="1"/>
  <c r="V365" i="1"/>
  <c r="P315" i="1"/>
  <c r="P487" i="1"/>
  <c r="P492" i="1"/>
  <c r="P414" i="1"/>
  <c r="P484" i="1"/>
  <c r="P473" i="1"/>
  <c r="P368" i="1"/>
  <c r="P124" i="1"/>
  <c r="P383" i="1"/>
  <c r="P334" i="1"/>
  <c r="P79" i="1"/>
  <c r="P346" i="1"/>
  <c r="P476" i="1"/>
  <c r="P428" i="1"/>
  <c r="P255" i="1"/>
  <c r="P415" i="1"/>
  <c r="P299" i="1"/>
  <c r="P323" i="1"/>
  <c r="P122" i="1"/>
  <c r="P442" i="1"/>
  <c r="P302" i="1"/>
  <c r="P117" i="1"/>
  <c r="P427" i="1"/>
  <c r="P41" i="1"/>
  <c r="P230" i="1"/>
  <c r="P300" i="1"/>
  <c r="P431" i="1"/>
  <c r="P120" i="1"/>
  <c r="P317" i="1"/>
  <c r="P411" i="1"/>
  <c r="P371" i="1"/>
  <c r="P161" i="1"/>
  <c r="P22" i="1"/>
  <c r="P81" i="1"/>
  <c r="P195" i="1"/>
  <c r="P222" i="1"/>
  <c r="P308" i="1"/>
  <c r="P342" i="1"/>
  <c r="P348" i="1"/>
  <c r="P504" i="1"/>
  <c r="P439" i="1"/>
  <c r="P403" i="1"/>
  <c r="P266" i="1"/>
  <c r="P84" i="1"/>
  <c r="P394" i="1"/>
  <c r="P253" i="1"/>
  <c r="P480" i="1"/>
  <c r="P377" i="1"/>
  <c r="P202" i="1"/>
  <c r="P133" i="1"/>
  <c r="P495" i="1"/>
  <c r="P214" i="1"/>
  <c r="P466" i="1"/>
  <c r="P379" i="1"/>
  <c r="P326" i="1"/>
  <c r="P74" i="1"/>
  <c r="P198" i="1"/>
  <c r="P164" i="1"/>
  <c r="P378" i="1"/>
  <c r="P116" i="1"/>
  <c r="P247" i="1"/>
  <c r="P301" i="1"/>
  <c r="P458" i="1"/>
  <c r="P485" i="1"/>
  <c r="P280" i="1"/>
  <c r="P462" i="1"/>
  <c r="P103" i="1"/>
  <c r="P413" i="1"/>
  <c r="P211" i="1"/>
  <c r="P251" i="1"/>
  <c r="P261" i="1"/>
  <c r="P159" i="1"/>
  <c r="P260" i="1"/>
  <c r="P479" i="1"/>
  <c r="P250" i="1"/>
  <c r="P50" i="1"/>
  <c r="P221" i="1"/>
  <c r="P76" i="1"/>
  <c r="P132" i="1"/>
  <c r="P360" i="1"/>
  <c r="P175" i="1"/>
  <c r="P269" i="1"/>
  <c r="P335" i="1"/>
  <c r="P270" i="1"/>
  <c r="P91" i="1"/>
  <c r="P144" i="1"/>
  <c r="P452" i="1"/>
  <c r="P12" i="1"/>
  <c r="P215" i="1"/>
  <c r="P152" i="1"/>
  <c r="P90" i="1"/>
  <c r="P155" i="1"/>
  <c r="P184" i="1"/>
  <c r="P185" i="1"/>
  <c r="P121" i="1"/>
  <c r="P494" i="1"/>
  <c r="P129" i="1"/>
  <c r="P65" i="1"/>
  <c r="P106" i="1"/>
  <c r="P340" i="1"/>
  <c r="P465" i="1"/>
  <c r="P312" i="1"/>
  <c r="P130" i="1"/>
  <c r="P448" i="1"/>
  <c r="P329" i="1"/>
  <c r="P455" i="1"/>
  <c r="P422" i="1"/>
  <c r="P157" i="1"/>
  <c r="P347" i="1"/>
  <c r="P158" i="1"/>
  <c r="P489" i="1"/>
  <c r="P267" i="1"/>
  <c r="P115" i="1"/>
  <c r="P206" i="1"/>
  <c r="P146" i="1"/>
  <c r="P243" i="1"/>
  <c r="P400" i="1"/>
  <c r="P438" i="1"/>
  <c r="P490" i="1"/>
  <c r="P177" i="1"/>
  <c r="P57" i="1"/>
  <c r="P69" i="1"/>
  <c r="P33" i="1"/>
  <c r="P405" i="1"/>
  <c r="P108" i="1"/>
  <c r="P234" i="1"/>
  <c r="P463" i="1"/>
  <c r="P339" i="1"/>
  <c r="P225" i="1"/>
  <c r="P89" i="1"/>
  <c r="P401" i="1"/>
  <c r="P173" i="1"/>
  <c r="P449" i="1"/>
  <c r="P6" i="1"/>
  <c r="P107" i="1"/>
  <c r="P39" i="1"/>
  <c r="P286" i="1"/>
  <c r="P491" i="1"/>
  <c r="P310" i="1"/>
  <c r="P440" i="1"/>
  <c r="P441" i="1"/>
  <c r="P43" i="1"/>
  <c r="P224" i="1"/>
  <c r="P274" i="1"/>
  <c r="P110" i="1"/>
  <c r="P113" i="1"/>
  <c r="P271" i="1"/>
  <c r="P432" i="1"/>
  <c r="P5" i="1"/>
  <c r="P498" i="1"/>
  <c r="P319" i="1"/>
  <c r="P412" i="1"/>
  <c r="P53" i="1"/>
  <c r="P309" i="1"/>
  <c r="P258" i="1"/>
  <c r="P392" i="1"/>
  <c r="P176" i="1"/>
  <c r="P23" i="1"/>
  <c r="P268" i="1"/>
  <c r="P147" i="1"/>
  <c r="P425" i="1"/>
  <c r="P436" i="1"/>
  <c r="P287" i="1"/>
  <c r="P295" i="1"/>
  <c r="P154" i="1"/>
  <c r="P467" i="1"/>
  <c r="P252" i="1"/>
  <c r="P376" i="1"/>
  <c r="P292" i="1"/>
  <c r="P374" i="1"/>
  <c r="P314" i="1"/>
  <c r="P59" i="1"/>
  <c r="P390" i="1"/>
  <c r="P388" i="1"/>
  <c r="P385" i="1"/>
  <c r="P40" i="1"/>
  <c r="P421" i="1"/>
  <c r="P248" i="1"/>
  <c r="P294" i="1"/>
  <c r="P416" i="1"/>
  <c r="P433" i="1"/>
  <c r="P149" i="1"/>
  <c r="P240" i="1"/>
  <c r="P341" i="1"/>
  <c r="P357" i="1"/>
  <c r="P283" i="1"/>
  <c r="P35" i="1"/>
  <c r="P34" i="1"/>
  <c r="P94" i="1"/>
  <c r="P293" i="1"/>
  <c r="P228" i="1"/>
  <c r="P188" i="1"/>
  <c r="P61" i="1"/>
  <c r="P281" i="1"/>
  <c r="P321" i="1"/>
  <c r="P289" i="1"/>
  <c r="P399" i="1"/>
  <c r="P453" i="1"/>
  <c r="P145" i="1"/>
  <c r="P507" i="1"/>
  <c r="P316" i="1"/>
  <c r="P336" i="1"/>
  <c r="P450" i="1"/>
  <c r="P380" i="1"/>
  <c r="P384" i="1"/>
  <c r="P279" i="1"/>
  <c r="P276" i="1"/>
  <c r="P200" i="1"/>
  <c r="P307" i="1"/>
  <c r="P506" i="1"/>
  <c r="P430" i="1"/>
  <c r="P96" i="1"/>
  <c r="P197" i="1"/>
  <c r="P424" i="1"/>
  <c r="P406" i="1"/>
  <c r="P461" i="1"/>
  <c r="P104" i="1"/>
  <c r="P332" i="1"/>
  <c r="P55" i="1"/>
  <c r="P233" i="1"/>
  <c r="P78" i="1"/>
  <c r="P362" i="1"/>
  <c r="P139" i="1"/>
  <c r="P212" i="1"/>
  <c r="P444" i="1"/>
  <c r="P352" i="1"/>
  <c r="P174" i="1"/>
  <c r="P131" i="1"/>
  <c r="P285" i="1"/>
  <c r="P98" i="1"/>
  <c r="P21" i="1"/>
  <c r="P338" i="1"/>
  <c r="P358" i="1"/>
  <c r="P351" i="1"/>
  <c r="P191" i="1"/>
  <c r="P393" i="1"/>
  <c r="P196" i="1"/>
  <c r="P38" i="1"/>
  <c r="P32" i="1"/>
  <c r="P502" i="1"/>
  <c r="P193" i="1"/>
  <c r="P186" i="1"/>
  <c r="P235" i="1"/>
  <c r="P137" i="1"/>
  <c r="P165" i="1"/>
  <c r="P178" i="1"/>
  <c r="P26" i="1"/>
  <c r="P182" i="1"/>
  <c r="P150" i="1"/>
  <c r="P97" i="1"/>
  <c r="P389" i="1"/>
  <c r="P298" i="1"/>
  <c r="P205" i="1"/>
  <c r="P72" i="1"/>
  <c r="P305" i="1"/>
  <c r="P501" i="1"/>
  <c r="P63" i="1"/>
  <c r="P190" i="1"/>
  <c r="P208" i="1"/>
  <c r="P216" i="1"/>
  <c r="P231" i="1"/>
  <c r="P170" i="1"/>
  <c r="P85" i="1"/>
  <c r="P238" i="1"/>
  <c r="P204" i="1"/>
  <c r="P256" i="1"/>
  <c r="P239" i="1"/>
  <c r="P207" i="1"/>
  <c r="P353" i="1"/>
  <c r="P386" i="1"/>
  <c r="P127" i="1"/>
  <c r="P44" i="1"/>
  <c r="P126" i="1"/>
  <c r="P313" i="1"/>
  <c r="P264" i="1"/>
  <c r="P327" i="1"/>
  <c r="P142" i="1"/>
  <c r="P320" i="1"/>
  <c r="P275" i="1"/>
  <c r="P345" i="1"/>
  <c r="P30" i="1"/>
  <c r="P447" i="1"/>
  <c r="P370" i="1"/>
  <c r="P201" i="1"/>
  <c r="P217" i="1"/>
  <c r="P112" i="1"/>
  <c r="P408" i="1"/>
  <c r="P259" i="1"/>
  <c r="P141" i="1"/>
  <c r="P199" i="1"/>
  <c r="P503" i="1"/>
  <c r="P354" i="1"/>
  <c r="P67" i="1"/>
  <c r="P101" i="1"/>
  <c r="P181" i="1"/>
  <c r="P36" i="1"/>
  <c r="P369" i="1"/>
  <c r="P223" i="1"/>
  <c r="P226" i="1"/>
  <c r="P218" i="1"/>
  <c r="P227" i="1"/>
  <c r="P19" i="1"/>
  <c r="P136" i="1"/>
  <c r="P143" i="1"/>
  <c r="P14" i="1"/>
  <c r="P24" i="1"/>
  <c r="P306" i="1"/>
  <c r="P17" i="1"/>
  <c r="P92" i="1"/>
  <c r="P426" i="1"/>
  <c r="P151" i="1"/>
  <c r="P391" i="1"/>
  <c r="P138" i="1"/>
  <c r="P42" i="1"/>
  <c r="P434" i="1"/>
  <c r="P45" i="1"/>
  <c r="P265" i="1"/>
  <c r="P75" i="1"/>
  <c r="P31" i="1"/>
  <c r="P497" i="1"/>
  <c r="P118" i="1"/>
  <c r="P445" i="1"/>
  <c r="P364" i="1"/>
  <c r="P54" i="1"/>
  <c r="P109" i="1"/>
  <c r="P123" i="1"/>
  <c r="P367" i="1"/>
  <c r="P244" i="1"/>
  <c r="P278" i="1"/>
  <c r="P105" i="1"/>
  <c r="P111" i="1"/>
  <c r="P249" i="1"/>
  <c r="P134" i="1"/>
  <c r="P220" i="1"/>
  <c r="P66" i="1"/>
  <c r="P189" i="1"/>
  <c r="P478" i="1"/>
  <c r="P83" i="1"/>
  <c r="P82" i="1"/>
  <c r="P418" i="1"/>
  <c r="P86" i="1"/>
  <c r="P396" i="1"/>
  <c r="P324" i="1"/>
  <c r="P93" i="1"/>
  <c r="P242" i="1"/>
  <c r="P499" i="1"/>
  <c r="P135" i="1"/>
  <c r="P493" i="1"/>
  <c r="P58" i="1"/>
  <c r="P183" i="1"/>
  <c r="P464" i="1"/>
  <c r="P291" i="1"/>
  <c r="P194" i="1"/>
  <c r="P64" i="1"/>
  <c r="P500" i="1"/>
  <c r="P100" i="1"/>
  <c r="P318" i="1"/>
  <c r="P456" i="1"/>
  <c r="P443" i="1"/>
  <c r="P330" i="1"/>
  <c r="P423" i="1"/>
  <c r="P163" i="1"/>
  <c r="P417" i="1"/>
  <c r="P482" i="1"/>
  <c r="P469" i="1"/>
  <c r="P468" i="1"/>
  <c r="P337" i="1"/>
  <c r="P481" i="1"/>
  <c r="P213" i="1"/>
  <c r="P171" i="1"/>
  <c r="P296" i="1"/>
  <c r="P404" i="1"/>
  <c r="P282" i="1"/>
  <c r="P496" i="1"/>
  <c r="P246" i="1"/>
  <c r="P167" i="1"/>
  <c r="P303" i="1"/>
  <c r="P209" i="1"/>
  <c r="P241" i="1"/>
  <c r="P272" i="1"/>
  <c r="P322" i="1"/>
  <c r="P3" i="1"/>
  <c r="P119" i="1"/>
  <c r="P477" i="1"/>
  <c r="P180" i="1"/>
  <c r="P382" i="1"/>
  <c r="P125" i="1"/>
  <c r="P409" i="1"/>
  <c r="P349" i="1"/>
  <c r="P179" i="1"/>
  <c r="P387" i="1"/>
  <c r="P373" i="1"/>
  <c r="P325" i="1"/>
  <c r="P359" i="1"/>
  <c r="P2" i="1"/>
  <c r="P277" i="1"/>
  <c r="P49" i="1"/>
  <c r="P232" i="1"/>
  <c r="P343" i="1"/>
  <c r="P160" i="1"/>
  <c r="P474" i="1"/>
  <c r="P162" i="1"/>
  <c r="P10" i="1"/>
  <c r="P457" i="1"/>
  <c r="P99" i="1"/>
  <c r="P88" i="1"/>
  <c r="P236" i="1"/>
  <c r="P288" i="1"/>
  <c r="P257" i="1"/>
  <c r="P203" i="1"/>
  <c r="P95" i="1"/>
  <c r="P254" i="1"/>
  <c r="P11" i="1"/>
  <c r="P8" i="1"/>
  <c r="P13" i="1"/>
  <c r="P68" i="1"/>
  <c r="P372" i="1"/>
  <c r="P460" i="1"/>
  <c r="P80" i="1"/>
  <c r="P51" i="1"/>
  <c r="P311" i="1"/>
  <c r="P263" i="1"/>
  <c r="P9" i="1"/>
  <c r="P459" i="1"/>
  <c r="P172" i="1"/>
  <c r="P52" i="1"/>
  <c r="P7" i="1"/>
  <c r="P237" i="1"/>
  <c r="P472" i="1"/>
  <c r="P47" i="1"/>
  <c r="P153" i="1"/>
  <c r="P71" i="1"/>
  <c r="P420" i="1"/>
  <c r="P355" i="1"/>
  <c r="P62" i="1"/>
  <c r="P16" i="1"/>
  <c r="P156" i="1"/>
  <c r="P37" i="1"/>
  <c r="P333" i="1"/>
  <c r="P229" i="1"/>
  <c r="P454" i="1"/>
  <c r="P419" i="1"/>
  <c r="P18" i="1"/>
  <c r="P28" i="1"/>
  <c r="P284" i="1"/>
  <c r="P20" i="1"/>
  <c r="P166" i="1"/>
  <c r="P350" i="1"/>
  <c r="P219" i="1"/>
  <c r="P4" i="1"/>
  <c r="P169" i="1"/>
  <c r="P27" i="1"/>
  <c r="P398" i="1"/>
  <c r="P128" i="1"/>
  <c r="P331" i="1"/>
  <c r="P140" i="1"/>
  <c r="P29" i="1"/>
  <c r="P407" i="1"/>
  <c r="P290" i="1"/>
  <c r="P297" i="1"/>
  <c r="P25" i="1"/>
  <c r="P73" i="1"/>
  <c r="P56" i="1"/>
  <c r="P262" i="1"/>
  <c r="P148" i="1"/>
  <c r="P210" i="1"/>
  <c r="P87" i="1"/>
  <c r="P395" i="1"/>
  <c r="P381" i="1"/>
  <c r="P375" i="1"/>
  <c r="P102" i="1"/>
  <c r="P114" i="1"/>
  <c r="P304" i="1"/>
  <c r="P446" i="1"/>
  <c r="P505" i="1"/>
  <c r="P483" i="1"/>
  <c r="P488" i="1"/>
  <c r="P470" i="1"/>
  <c r="P187" i="1"/>
  <c r="P366" i="1"/>
  <c r="P429" i="1"/>
  <c r="P486" i="1"/>
  <c r="P77" i="1"/>
  <c r="P15" i="1"/>
  <c r="P60" i="1"/>
  <c r="P410" i="1"/>
  <c r="P192" i="1"/>
  <c r="P328" i="1"/>
  <c r="P245" i="1"/>
  <c r="P363" i="1"/>
  <c r="P356" i="1"/>
  <c r="P48" i="1"/>
  <c r="P361" i="1"/>
  <c r="P46" i="1"/>
  <c r="P168" i="1"/>
  <c r="P475" i="1"/>
  <c r="P451" i="1"/>
  <c r="P273" i="1"/>
  <c r="P435" i="1"/>
  <c r="P344" i="1"/>
  <c r="P471" i="1"/>
  <c r="P70" i="1"/>
  <c r="P437" i="1"/>
  <c r="P397" i="1"/>
  <c r="P402" i="1"/>
  <c r="P365" i="1"/>
  <c r="AA315" i="1" l="1"/>
  <c r="AA334" i="1"/>
  <c r="AA414" i="1"/>
  <c r="AA487" i="1"/>
  <c r="AA492" i="1"/>
  <c r="AA402" i="1"/>
  <c r="AA473" i="1"/>
  <c r="AA484" i="1"/>
  <c r="AA397" i="1"/>
  <c r="AA81" i="1"/>
  <c r="AA328" i="1"/>
  <c r="AA437" i="1"/>
  <c r="AA403" i="1"/>
  <c r="AA368" i="1"/>
  <c r="AA427" i="1"/>
  <c r="AA395" i="1"/>
  <c r="AA70" i="1"/>
  <c r="AA443" i="1"/>
  <c r="AA486" i="1"/>
  <c r="AA365" i="1"/>
  <c r="AA435" i="1"/>
  <c r="AA394" i="1"/>
  <c r="AA348" i="1"/>
  <c r="AA79" i="1"/>
  <c r="AA346" i="1"/>
  <c r="AA451" i="1"/>
  <c r="AA259" i="1"/>
  <c r="AA344" i="1"/>
  <c r="AA43" i="1"/>
  <c r="AA385" i="1"/>
  <c r="AA46" i="1"/>
  <c r="AA140" i="1"/>
  <c r="AA124" i="1"/>
  <c r="AA476" i="1"/>
  <c r="AA255" i="1"/>
  <c r="AA260" i="1"/>
  <c r="AA48" i="1"/>
  <c r="AA22" i="1"/>
  <c r="AA383" i="1"/>
  <c r="AA363" i="1"/>
  <c r="AA219" i="1"/>
  <c r="AA164" i="1"/>
  <c r="AA483" i="1"/>
  <c r="AA331" i="1"/>
  <c r="AA120" i="1"/>
  <c r="AA440" i="1"/>
  <c r="AA420" i="1"/>
  <c r="AA60" i="1"/>
  <c r="AA439" i="1"/>
  <c r="AA300" i="1"/>
  <c r="AA77" i="1"/>
  <c r="AA428" i="1"/>
  <c r="AA132" i="1"/>
  <c r="AA379" i="1"/>
  <c r="AA299" i="1"/>
  <c r="AA371" i="1"/>
  <c r="AA415" i="1"/>
  <c r="AA274" i="1"/>
  <c r="AA471" i="1"/>
  <c r="AA283" i="1"/>
  <c r="AA191" i="1"/>
  <c r="AA102" i="1"/>
  <c r="AA429" i="1"/>
  <c r="AA273" i="1"/>
  <c r="AA26" i="1"/>
  <c r="AA15" i="1"/>
  <c r="AA398" i="1"/>
  <c r="AA446" i="1"/>
  <c r="AA333" i="1"/>
  <c r="AA366" i="1"/>
  <c r="AA116" i="1"/>
  <c r="AA250" i="1"/>
  <c r="AA25" i="1"/>
  <c r="AA442" i="1"/>
  <c r="AA377" i="1"/>
  <c r="AA50" i="1"/>
  <c r="AA272" i="1"/>
  <c r="AA505" i="1"/>
  <c r="AA480" i="1"/>
  <c r="AA381" i="1"/>
  <c r="AA34" i="1"/>
  <c r="AA187" i="1"/>
  <c r="AA167" i="1"/>
  <c r="AA133" i="1"/>
  <c r="AA251" i="1"/>
  <c r="AA161" i="1"/>
  <c r="AA470" i="1"/>
  <c r="AA475" i="1"/>
  <c r="AA198" i="1"/>
  <c r="AA314" i="1"/>
  <c r="AA350" i="1"/>
  <c r="AA503" i="1"/>
  <c r="AA464" i="1"/>
  <c r="AA195" i="1"/>
  <c r="AA356" i="1"/>
  <c r="AA230" i="1"/>
  <c r="AA180" i="1"/>
  <c r="AA117" i="1"/>
  <c r="AA175" i="1"/>
  <c r="AA62" i="1"/>
  <c r="AA177" i="1"/>
  <c r="AA222" i="1"/>
  <c r="AA103" i="1"/>
  <c r="AA91" i="1"/>
  <c r="AA411" i="1"/>
  <c r="AA419" i="1"/>
  <c r="AA247" i="1"/>
  <c r="AA361" i="1"/>
  <c r="AA245" i="1"/>
  <c r="AA302" i="1"/>
  <c r="AA214" i="1"/>
  <c r="AA56" i="1"/>
  <c r="AA128" i="1"/>
  <c r="AA168" i="1"/>
  <c r="AA5" i="1"/>
  <c r="AA155" i="1"/>
  <c r="AA284" i="1"/>
  <c r="AA93" i="1"/>
  <c r="AA306" i="1"/>
  <c r="AA432" i="1"/>
  <c r="AA504" i="1"/>
  <c r="AA392" i="1"/>
  <c r="AA279" i="1"/>
  <c r="AA297" i="1"/>
  <c r="AA44" i="1"/>
  <c r="AA407" i="1"/>
  <c r="AA317" i="1"/>
  <c r="AA95" i="1"/>
  <c r="AA376" i="1"/>
  <c r="AA266" i="1"/>
  <c r="AA87" i="1"/>
  <c r="AA472" i="1"/>
  <c r="AA489" i="1"/>
  <c r="AA455" i="1"/>
  <c r="AA408" i="1"/>
  <c r="AA122" i="1"/>
  <c r="AA179" i="1"/>
  <c r="AA169" i="1"/>
  <c r="AA448" i="1"/>
  <c r="AA375" i="1"/>
  <c r="AA360" i="1"/>
  <c r="AA454" i="1"/>
  <c r="AA74" i="1"/>
  <c r="AA441" i="1"/>
  <c r="AA210" i="1"/>
  <c r="AA96" i="1"/>
  <c r="AA304" i="1"/>
  <c r="AA249" i="1"/>
  <c r="AA172" i="1"/>
  <c r="AA449" i="1"/>
  <c r="AA416" i="1"/>
  <c r="AA221" i="1"/>
  <c r="AA321" i="1"/>
  <c r="AA466" i="1"/>
  <c r="AA262" i="1"/>
  <c r="AA54" i="1"/>
  <c r="AA84" i="1"/>
  <c r="AA165" i="1"/>
  <c r="AA319" i="1"/>
  <c r="AA324" i="1"/>
  <c r="AA241" i="1"/>
  <c r="AA380" i="1"/>
  <c r="AA111" i="1"/>
  <c r="AA184" i="1"/>
  <c r="AA490" i="1"/>
  <c r="AA181" i="1"/>
  <c r="AA227" i="1"/>
  <c r="AA301" i="1"/>
  <c r="AA323" i="1"/>
  <c r="AA382" i="1"/>
  <c r="AA296" i="1"/>
  <c r="AA372" i="1"/>
  <c r="AA460" i="1"/>
  <c r="AA396" i="1"/>
  <c r="AA166" i="1"/>
  <c r="AA154" i="1"/>
  <c r="AA444" i="1"/>
  <c r="AA17" i="1"/>
  <c r="AA192" i="1"/>
  <c r="AA384" i="1"/>
  <c r="AA257" i="1"/>
  <c r="AA458" i="1"/>
  <c r="AA39" i="1"/>
  <c r="AA253" i="1"/>
  <c r="AA308" i="1"/>
  <c r="AA436" i="1"/>
  <c r="AA98" i="1"/>
  <c r="AA63" i="1"/>
  <c r="AA498" i="1"/>
  <c r="AA202" i="1"/>
  <c r="AA405" i="1"/>
  <c r="AA303" i="1"/>
  <c r="AA491" i="1"/>
  <c r="AA270" i="1"/>
  <c r="AA4" i="1"/>
  <c r="AA51" i="1"/>
  <c r="AA41" i="1"/>
  <c r="AA335" i="1"/>
  <c r="AA288" i="1"/>
  <c r="AA462" i="1"/>
  <c r="AA131" i="1"/>
  <c r="AA378" i="1"/>
  <c r="AA325" i="1"/>
  <c r="AA152" i="1"/>
  <c r="AA37" i="1"/>
  <c r="AA146" i="1"/>
  <c r="AA28" i="1"/>
  <c r="AA357" i="1"/>
  <c r="AA465" i="1"/>
  <c r="AA106" i="1"/>
  <c r="AA359" i="1"/>
  <c r="AA481" i="1"/>
  <c r="AA82" i="1"/>
  <c r="AA459" i="1"/>
  <c r="AA69" i="1"/>
  <c r="AA494" i="1"/>
  <c r="AA218" i="1"/>
  <c r="AA229" i="1"/>
  <c r="AA258" i="1"/>
  <c r="AA112" i="1"/>
  <c r="AA309" i="1"/>
  <c r="AA145" i="1"/>
  <c r="AA339" i="1"/>
  <c r="AA231" i="1"/>
  <c r="AA188" i="1"/>
  <c r="AA399" i="1"/>
  <c r="AA119" i="1"/>
  <c r="AA7" i="1"/>
  <c r="AA290" i="1"/>
  <c r="AA488" i="1"/>
  <c r="AA36" i="1"/>
  <c r="AA228" i="1"/>
  <c r="AA108" i="1"/>
  <c r="AA113" i="1"/>
  <c r="AA280" i="1"/>
  <c r="AA341" i="1"/>
  <c r="AA158" i="1"/>
  <c r="AA468" i="1"/>
  <c r="AA67" i="1"/>
  <c r="AA312" i="1"/>
  <c r="AA121" i="1"/>
  <c r="AA86" i="1"/>
  <c r="AA479" i="1"/>
  <c r="AA338" i="1"/>
  <c r="AA130" i="1"/>
  <c r="AA156" i="1"/>
  <c r="AA232" i="1"/>
  <c r="AA226" i="1"/>
  <c r="AA139" i="1"/>
  <c r="AA433" i="1"/>
  <c r="AA430" i="1"/>
  <c r="AA329" i="1"/>
  <c r="AA71" i="1"/>
  <c r="AA162" i="1"/>
  <c r="AA401" i="1"/>
  <c r="AA355" i="1"/>
  <c r="AA100" i="1"/>
  <c r="AA90" i="1"/>
  <c r="AA447" i="1"/>
  <c r="AA40" i="1"/>
  <c r="AA294" i="1"/>
  <c r="AA129" i="1"/>
  <c r="AA104" i="1"/>
  <c r="AA342" i="1"/>
  <c r="AA171" i="1"/>
  <c r="AA224" i="1"/>
  <c r="AA478" i="1"/>
  <c r="AA268" i="1"/>
  <c r="AA461" i="1"/>
  <c r="AA212" i="1"/>
  <c r="AA477" i="1"/>
  <c r="AA295" i="1"/>
  <c r="AA237" i="1"/>
  <c r="AA72" i="1"/>
  <c r="AA431" i="1"/>
  <c r="AA393" i="1"/>
  <c r="AA287" i="1"/>
  <c r="AA76" i="1"/>
  <c r="AA149" i="1"/>
  <c r="AA310" i="1"/>
  <c r="AA10" i="1"/>
  <c r="AA293" i="1"/>
  <c r="AA185" i="1"/>
  <c r="AA9" i="1"/>
  <c r="AA160" i="1"/>
  <c r="AA225" i="1"/>
  <c r="AA281" i="1"/>
  <c r="AA174" i="1"/>
  <c r="AA136" i="1"/>
  <c r="AA207" i="1"/>
  <c r="AA422" i="1"/>
  <c r="AA27" i="1"/>
  <c r="AA298" i="1"/>
  <c r="AA150" i="1"/>
  <c r="AA18" i="1"/>
  <c r="AA254" i="1"/>
  <c r="AA16" i="1"/>
  <c r="AA469" i="1"/>
  <c r="AA467" i="1"/>
  <c r="AA400" i="1"/>
  <c r="AA445" i="1"/>
  <c r="AA326" i="1"/>
  <c r="AA352" i="1"/>
  <c r="AA369" i="1"/>
  <c r="AA267" i="1"/>
  <c r="AA73" i="1"/>
  <c r="AA286" i="1"/>
  <c r="AA242" i="1"/>
  <c r="AA413" i="1"/>
  <c r="AA110" i="1"/>
  <c r="AA213" i="1"/>
  <c r="AA347" i="1"/>
  <c r="AA186" i="1"/>
  <c r="AA292" i="1"/>
  <c r="AA176" i="1"/>
  <c r="AA157" i="1"/>
  <c r="AA97" i="1"/>
  <c r="AA24" i="1"/>
  <c r="AA21" i="1"/>
  <c r="AA234" i="1"/>
  <c r="AA57" i="1"/>
  <c r="AA42" i="1"/>
  <c r="AA11" i="1"/>
  <c r="AA89" i="1"/>
  <c r="AA374" i="1"/>
  <c r="AA6" i="1"/>
  <c r="AA114" i="1"/>
  <c r="AA182" i="1"/>
  <c r="AA127" i="1"/>
  <c r="AA349" i="1"/>
  <c r="AA144" i="1"/>
  <c r="AA263" i="1"/>
  <c r="AA311" i="1"/>
  <c r="AA173" i="1"/>
  <c r="AA373" i="1"/>
  <c r="AA92" i="1"/>
  <c r="AA252" i="1"/>
  <c r="AA336" i="1"/>
  <c r="AA261" i="1"/>
  <c r="AA327" i="1"/>
  <c r="AA65" i="1"/>
  <c r="AA153" i="1"/>
  <c r="AA204" i="1"/>
  <c r="AA80" i="1"/>
  <c r="AA495" i="1"/>
  <c r="AA390" i="1"/>
  <c r="AA256" i="1"/>
  <c r="AA358" i="1"/>
  <c r="AA215" i="1"/>
  <c r="AA452" i="1"/>
  <c r="AA421" i="1"/>
  <c r="AA163" i="1"/>
  <c r="AA485" i="1"/>
  <c r="AA501" i="1"/>
  <c r="AA340" i="1"/>
  <c r="AA78" i="1"/>
  <c r="AA38" i="1"/>
  <c r="AA278" i="1"/>
  <c r="AA238" i="1"/>
  <c r="AA276" i="1"/>
  <c r="AA20" i="1"/>
  <c r="AA271" i="1"/>
  <c r="AA285" i="1"/>
  <c r="AA135" i="1"/>
  <c r="AA137" i="1"/>
  <c r="AA235" i="1"/>
  <c r="AA244" i="1"/>
  <c r="AA206" i="1"/>
  <c r="AA387" i="1"/>
  <c r="AA423" i="1"/>
  <c r="AA53" i="1"/>
  <c r="AA94" i="1"/>
  <c r="AA248" i="1"/>
  <c r="AA3" i="1"/>
  <c r="AA143" i="1"/>
  <c r="AA217" i="1"/>
  <c r="AA240" i="1"/>
  <c r="AA101" i="1"/>
  <c r="AA291" i="1"/>
  <c r="AA318" i="1"/>
  <c r="AA194" i="1"/>
  <c r="AA474" i="1"/>
  <c r="AA45" i="1"/>
  <c r="AA307" i="1"/>
  <c r="AA406" i="1"/>
  <c r="AA305" i="1"/>
  <c r="AA105" i="1"/>
  <c r="AA289" i="1"/>
  <c r="AA389" i="1"/>
  <c r="AA457" i="1"/>
  <c r="AA68" i="1"/>
  <c r="AA32" i="1"/>
  <c r="AA115" i="1"/>
  <c r="AA330" i="1"/>
  <c r="AA496" i="1"/>
  <c r="AA88" i="1"/>
  <c r="AA388" i="1"/>
  <c r="AA211" i="1"/>
  <c r="AA203" i="1"/>
  <c r="AA107" i="1"/>
  <c r="AA199" i="1"/>
  <c r="AA126" i="1"/>
  <c r="AA362" i="1"/>
  <c r="AA412" i="1"/>
  <c r="AA141" i="1"/>
  <c r="AA269" i="1"/>
  <c r="AA463" i="1"/>
  <c r="AA23" i="1"/>
  <c r="AA61" i="1"/>
  <c r="AA493" i="1"/>
  <c r="AA343" i="1"/>
  <c r="AA410" i="1"/>
  <c r="AA148" i="1"/>
  <c r="AA351" i="1"/>
  <c r="AA364" i="1"/>
  <c r="AA75" i="1"/>
  <c r="AA99" i="1"/>
  <c r="AA233" i="1"/>
  <c r="AA196" i="1"/>
  <c r="AA320" i="1"/>
  <c r="AA404" i="1"/>
  <c r="AA507" i="1"/>
  <c r="AA205" i="1"/>
  <c r="AA190" i="1"/>
  <c r="AA66" i="1"/>
  <c r="AA506" i="1"/>
  <c r="AA236" i="1"/>
  <c r="AA197" i="1"/>
  <c r="AA151" i="1"/>
  <c r="AA49" i="1"/>
  <c r="AA33" i="1"/>
  <c r="AA159" i="1"/>
  <c r="AA220" i="1"/>
  <c r="AA138" i="1"/>
  <c r="AA409" i="1"/>
  <c r="AA391" i="1"/>
  <c r="AA201" i="1"/>
  <c r="AA147" i="1"/>
  <c r="AA223" i="1"/>
  <c r="AA417" i="1"/>
  <c r="AA2" i="1"/>
  <c r="AA424" i="1"/>
  <c r="AA246" i="1"/>
  <c r="AA193" i="1"/>
  <c r="AA275" i="1"/>
  <c r="AA12" i="1"/>
  <c r="AA332" i="1"/>
  <c r="AA282" i="1"/>
  <c r="AA243" i="1"/>
  <c r="AA502" i="1"/>
  <c r="AA322" i="1"/>
  <c r="AA14" i="1"/>
  <c r="AA178" i="1"/>
  <c r="AA208" i="1"/>
  <c r="AA316" i="1"/>
  <c r="AA142" i="1"/>
  <c r="AA29" i="1"/>
  <c r="AA497" i="1"/>
  <c r="AA118" i="1"/>
  <c r="AA456" i="1"/>
  <c r="AA450" i="1"/>
  <c r="AA264" i="1"/>
  <c r="AA55" i="1"/>
  <c r="AA453" i="1"/>
  <c r="AA482" i="1"/>
  <c r="AA265" i="1"/>
  <c r="AA345" i="1"/>
  <c r="AA353" i="1"/>
  <c r="AA313" i="1"/>
  <c r="AA31" i="1"/>
  <c r="AA170" i="1"/>
  <c r="AA277" i="1"/>
  <c r="AA59" i="1"/>
  <c r="AA426" i="1"/>
  <c r="AA83" i="1"/>
  <c r="AA58" i="1"/>
  <c r="AA337" i="1"/>
  <c r="AA370" i="1"/>
  <c r="AA13" i="1"/>
  <c r="AA134" i="1"/>
  <c r="AA239" i="1"/>
  <c r="AA125" i="1"/>
  <c r="AA52" i="1"/>
  <c r="AA386" i="1"/>
  <c r="AA216" i="1"/>
  <c r="AA418" i="1"/>
  <c r="AA183" i="1"/>
  <c r="AA499" i="1"/>
  <c r="AA30" i="1"/>
  <c r="AA64" i="1"/>
  <c r="AA200" i="1"/>
  <c r="AA123" i="1"/>
  <c r="AA109" i="1"/>
  <c r="AA8" i="1"/>
  <c r="AA35" i="1"/>
  <c r="AA434" i="1"/>
  <c r="AA19" i="1"/>
  <c r="AA354" i="1"/>
  <c r="AA47" i="1"/>
  <c r="AA367" i="1"/>
  <c r="AA209" i="1"/>
  <c r="AA85" i="1"/>
  <c r="AA425" i="1"/>
  <c r="AA500" i="1"/>
  <c r="AA438" i="1"/>
  <c r="AA189" i="1"/>
  <c r="Z315" i="1"/>
  <c r="Z334" i="1"/>
  <c r="Z414" i="1"/>
  <c r="Z487" i="1"/>
  <c r="Z492" i="1"/>
  <c r="Z402" i="1"/>
  <c r="Z473" i="1"/>
  <c r="Z484" i="1"/>
  <c r="Z397" i="1"/>
  <c r="Z81" i="1"/>
  <c r="Z328" i="1"/>
  <c r="Z437" i="1"/>
  <c r="Z403" i="1"/>
  <c r="Z368" i="1"/>
  <c r="Z427" i="1"/>
  <c r="Z395" i="1"/>
  <c r="Z70" i="1"/>
  <c r="Z443" i="1"/>
  <c r="Z486" i="1"/>
  <c r="Z365" i="1"/>
  <c r="Z435" i="1"/>
  <c r="Z394" i="1"/>
  <c r="Z348" i="1"/>
  <c r="Z79" i="1"/>
  <c r="Z346" i="1"/>
  <c r="Z451" i="1"/>
  <c r="Z259" i="1"/>
  <c r="Z344" i="1"/>
  <c r="Z43" i="1"/>
  <c r="Z385" i="1"/>
  <c r="Z46" i="1"/>
  <c r="Z140" i="1"/>
  <c r="Z124" i="1"/>
  <c r="Z476" i="1"/>
  <c r="Z255" i="1"/>
  <c r="Z260" i="1"/>
  <c r="Z48" i="1"/>
  <c r="Z22" i="1"/>
  <c r="Z383" i="1"/>
  <c r="Z363" i="1"/>
  <c r="Z219" i="1"/>
  <c r="Z164" i="1"/>
  <c r="Z483" i="1"/>
  <c r="Z331" i="1"/>
  <c r="Z120" i="1"/>
  <c r="Z440" i="1"/>
  <c r="Z420" i="1"/>
  <c r="Z60" i="1"/>
  <c r="Z439" i="1"/>
  <c r="Z300" i="1"/>
  <c r="Z77" i="1"/>
  <c r="Z428" i="1"/>
  <c r="Z132" i="1"/>
  <c r="Z379" i="1"/>
  <c r="Z299" i="1"/>
  <c r="Z371" i="1"/>
  <c r="Z415" i="1"/>
  <c r="Z274" i="1"/>
  <c r="Z471" i="1"/>
  <c r="Z283" i="1"/>
  <c r="Z191" i="1"/>
  <c r="Z102" i="1"/>
  <c r="Z429" i="1"/>
  <c r="Z273" i="1"/>
  <c r="Z26" i="1"/>
  <c r="Z15" i="1"/>
  <c r="Z398" i="1"/>
  <c r="Z446" i="1"/>
  <c r="Z333" i="1"/>
  <c r="Z366" i="1"/>
  <c r="Z116" i="1"/>
  <c r="Z250" i="1"/>
  <c r="Z25" i="1"/>
  <c r="Z442" i="1"/>
  <c r="Z377" i="1"/>
  <c r="Z50" i="1"/>
  <c r="Z272" i="1"/>
  <c r="Z505" i="1"/>
  <c r="Z480" i="1"/>
  <c r="Z381" i="1"/>
  <c r="Z34" i="1"/>
  <c r="Z187" i="1"/>
  <c r="Z167" i="1"/>
  <c r="Z133" i="1"/>
  <c r="Z251" i="1"/>
  <c r="Z161" i="1"/>
  <c r="Z470" i="1"/>
  <c r="Z475" i="1"/>
  <c r="Z198" i="1"/>
  <c r="Z314" i="1"/>
  <c r="Z350" i="1"/>
  <c r="Z503" i="1"/>
  <c r="Z464" i="1"/>
  <c r="Z195" i="1"/>
  <c r="Z356" i="1"/>
  <c r="Z230" i="1"/>
  <c r="Z180" i="1"/>
  <c r="Z117" i="1"/>
  <c r="Z175" i="1"/>
  <c r="Z62" i="1"/>
  <c r="Z177" i="1"/>
  <c r="Z222" i="1"/>
  <c r="Z103" i="1"/>
  <c r="Z91" i="1"/>
  <c r="Z411" i="1"/>
  <c r="Z419" i="1"/>
  <c r="Z247" i="1"/>
  <c r="Z361" i="1"/>
  <c r="Z245" i="1"/>
  <c r="Z302" i="1"/>
  <c r="Z214" i="1"/>
  <c r="Z56" i="1"/>
  <c r="Z128" i="1"/>
  <c r="Z168" i="1"/>
  <c r="Z5" i="1"/>
  <c r="Z155" i="1"/>
  <c r="Z284" i="1"/>
  <c r="Z93" i="1"/>
  <c r="Z306" i="1"/>
  <c r="Z432" i="1"/>
  <c r="Z504" i="1"/>
  <c r="Z392" i="1"/>
  <c r="Z279" i="1"/>
  <c r="Z297" i="1"/>
  <c r="Z44" i="1"/>
  <c r="Z407" i="1"/>
  <c r="Z317" i="1"/>
  <c r="Z95" i="1"/>
  <c r="Z376" i="1"/>
  <c r="Z266" i="1"/>
  <c r="Z87" i="1"/>
  <c r="Z472" i="1"/>
  <c r="Z489" i="1"/>
  <c r="Z455" i="1"/>
  <c r="Z408" i="1"/>
  <c r="Z122" i="1"/>
  <c r="Z179" i="1"/>
  <c r="Z169" i="1"/>
  <c r="Z448" i="1"/>
  <c r="Z375" i="1"/>
  <c r="Z360" i="1"/>
  <c r="Z454" i="1"/>
  <c r="Z74" i="1"/>
  <c r="Z441" i="1"/>
  <c r="Z210" i="1"/>
  <c r="Z96" i="1"/>
  <c r="Z304" i="1"/>
  <c r="Z249" i="1"/>
  <c r="Z172" i="1"/>
  <c r="Z449" i="1"/>
  <c r="Z416" i="1"/>
  <c r="Z221" i="1"/>
  <c r="Z321" i="1"/>
  <c r="Z466" i="1"/>
  <c r="Z262" i="1"/>
  <c r="Z54" i="1"/>
  <c r="Z84" i="1"/>
  <c r="Z165" i="1"/>
  <c r="Z319" i="1"/>
  <c r="Z324" i="1"/>
  <c r="Z241" i="1"/>
  <c r="Z380" i="1"/>
  <c r="Z111" i="1"/>
  <c r="Z184" i="1"/>
  <c r="Z490" i="1"/>
  <c r="Z181" i="1"/>
  <c r="Z227" i="1"/>
  <c r="Z301" i="1"/>
  <c r="Z323" i="1"/>
  <c r="Z382" i="1"/>
  <c r="Z296" i="1"/>
  <c r="Z372" i="1"/>
  <c r="Z460" i="1"/>
  <c r="Z396" i="1"/>
  <c r="Z166" i="1"/>
  <c r="Z154" i="1"/>
  <c r="Z444" i="1"/>
  <c r="Z17" i="1"/>
  <c r="Z192" i="1"/>
  <c r="Z384" i="1"/>
  <c r="Z257" i="1"/>
  <c r="Z458" i="1"/>
  <c r="Z39" i="1"/>
  <c r="Z253" i="1"/>
  <c r="Z308" i="1"/>
  <c r="Z436" i="1"/>
  <c r="Z98" i="1"/>
  <c r="Z63" i="1"/>
  <c r="Z498" i="1"/>
  <c r="Z202" i="1"/>
  <c r="Z405" i="1"/>
  <c r="Z303" i="1"/>
  <c r="Z491" i="1"/>
  <c r="Z270" i="1"/>
  <c r="Z4" i="1"/>
  <c r="Z51" i="1"/>
  <c r="Z41" i="1"/>
  <c r="Z335" i="1"/>
  <c r="Z288" i="1"/>
  <c r="Z462" i="1"/>
  <c r="Z131" i="1"/>
  <c r="Z378" i="1"/>
  <c r="Z325" i="1"/>
  <c r="Z152" i="1"/>
  <c r="Z37" i="1"/>
  <c r="Z146" i="1"/>
  <c r="Z28" i="1"/>
  <c r="Z357" i="1"/>
  <c r="Z465" i="1"/>
  <c r="Z106" i="1"/>
  <c r="Z359" i="1"/>
  <c r="Z481" i="1"/>
  <c r="Z82" i="1"/>
  <c r="Z459" i="1"/>
  <c r="Z69" i="1"/>
  <c r="Z494" i="1"/>
  <c r="Z218" i="1"/>
  <c r="Z229" i="1"/>
  <c r="Z258" i="1"/>
  <c r="Z112" i="1"/>
  <c r="Z309" i="1"/>
  <c r="Z145" i="1"/>
  <c r="Z339" i="1"/>
  <c r="Z231" i="1"/>
  <c r="Z188" i="1"/>
  <c r="Z399" i="1"/>
  <c r="Z119" i="1"/>
  <c r="Z7" i="1"/>
  <c r="Z290" i="1"/>
  <c r="Z488" i="1"/>
  <c r="Z36" i="1"/>
  <c r="Z228" i="1"/>
  <c r="Z108" i="1"/>
  <c r="Z113" i="1"/>
  <c r="Z280" i="1"/>
  <c r="Z341" i="1"/>
  <c r="Z158" i="1"/>
  <c r="Z468" i="1"/>
  <c r="Z67" i="1"/>
  <c r="Z312" i="1"/>
  <c r="Z121" i="1"/>
  <c r="Z86" i="1"/>
  <c r="Z479" i="1"/>
  <c r="Z338" i="1"/>
  <c r="Z130" i="1"/>
  <c r="Z156" i="1"/>
  <c r="Z232" i="1"/>
  <c r="Z226" i="1"/>
  <c r="Z139" i="1"/>
  <c r="Z433" i="1"/>
  <c r="Z430" i="1"/>
  <c r="Z329" i="1"/>
  <c r="Z71" i="1"/>
  <c r="Z162" i="1"/>
  <c r="Z401" i="1"/>
  <c r="Z355" i="1"/>
  <c r="Z100" i="1"/>
  <c r="Z90" i="1"/>
  <c r="Z447" i="1"/>
  <c r="Z40" i="1"/>
  <c r="Z294" i="1"/>
  <c r="Z129" i="1"/>
  <c r="Z104" i="1"/>
  <c r="Z342" i="1"/>
  <c r="Z171" i="1"/>
  <c r="Z224" i="1"/>
  <c r="Z478" i="1"/>
  <c r="Z268" i="1"/>
  <c r="Z461" i="1"/>
  <c r="Z212" i="1"/>
  <c r="Z477" i="1"/>
  <c r="Z295" i="1"/>
  <c r="Z237" i="1"/>
  <c r="Z72" i="1"/>
  <c r="Z431" i="1"/>
  <c r="Z393" i="1"/>
  <c r="Z287" i="1"/>
  <c r="Z76" i="1"/>
  <c r="Z149" i="1"/>
  <c r="Z310" i="1"/>
  <c r="Z10" i="1"/>
  <c r="Z293" i="1"/>
  <c r="Z185" i="1"/>
  <c r="Z9" i="1"/>
  <c r="Z160" i="1"/>
  <c r="Z225" i="1"/>
  <c r="Z281" i="1"/>
  <c r="Z174" i="1"/>
  <c r="Z136" i="1"/>
  <c r="Z207" i="1"/>
  <c r="Z422" i="1"/>
  <c r="Z27" i="1"/>
  <c r="Z298" i="1"/>
  <c r="Z150" i="1"/>
  <c r="Z18" i="1"/>
  <c r="Z254" i="1"/>
  <c r="Z16" i="1"/>
  <c r="Z469" i="1"/>
  <c r="Z467" i="1"/>
  <c r="Z400" i="1"/>
  <c r="Z445" i="1"/>
  <c r="Z326" i="1"/>
  <c r="Z352" i="1"/>
  <c r="Z369" i="1"/>
  <c r="Z267" i="1"/>
  <c r="Z73" i="1"/>
  <c r="Z286" i="1"/>
  <c r="Z242" i="1"/>
  <c r="Z413" i="1"/>
  <c r="Z110" i="1"/>
  <c r="Z213" i="1"/>
  <c r="Z347" i="1"/>
  <c r="Z186" i="1"/>
  <c r="Z292" i="1"/>
  <c r="Z176" i="1"/>
  <c r="Z157" i="1"/>
  <c r="Z97" i="1"/>
  <c r="Z24" i="1"/>
  <c r="Z21" i="1"/>
  <c r="Z234" i="1"/>
  <c r="Z57" i="1"/>
  <c r="Z42" i="1"/>
  <c r="Z11" i="1"/>
  <c r="Z89" i="1"/>
  <c r="Z374" i="1"/>
  <c r="Z6" i="1"/>
  <c r="Z114" i="1"/>
  <c r="Z182" i="1"/>
  <c r="Z127" i="1"/>
  <c r="Z349" i="1"/>
  <c r="Z144" i="1"/>
  <c r="Z263" i="1"/>
  <c r="Z311" i="1"/>
  <c r="Z173" i="1"/>
  <c r="Z373" i="1"/>
  <c r="Z92" i="1"/>
  <c r="Z252" i="1"/>
  <c r="Z336" i="1"/>
  <c r="Z261" i="1"/>
  <c r="Z327" i="1"/>
  <c r="Z65" i="1"/>
  <c r="Z153" i="1"/>
  <c r="Z204" i="1"/>
  <c r="Z80" i="1"/>
  <c r="Z495" i="1"/>
  <c r="Z390" i="1"/>
  <c r="Z256" i="1"/>
  <c r="Z358" i="1"/>
  <c r="Z215" i="1"/>
  <c r="Z452" i="1"/>
  <c r="Z421" i="1"/>
  <c r="Z163" i="1"/>
  <c r="Z485" i="1"/>
  <c r="Z501" i="1"/>
  <c r="Z340" i="1"/>
  <c r="Z78" i="1"/>
  <c r="Z38" i="1"/>
  <c r="Z278" i="1"/>
  <c r="Z238" i="1"/>
  <c r="Z276" i="1"/>
  <c r="Z20" i="1"/>
  <c r="Z271" i="1"/>
  <c r="Z285" i="1"/>
  <c r="Z135" i="1"/>
  <c r="Z137" i="1"/>
  <c r="Z235" i="1"/>
  <c r="Z244" i="1"/>
  <c r="Z206" i="1"/>
  <c r="Z387" i="1"/>
  <c r="Z423" i="1"/>
  <c r="Z53" i="1"/>
  <c r="Z94" i="1"/>
  <c r="Z248" i="1"/>
  <c r="Z3" i="1"/>
  <c r="Z143" i="1"/>
  <c r="Z217" i="1"/>
  <c r="Z240" i="1"/>
  <c r="Z101" i="1"/>
  <c r="Z291" i="1"/>
  <c r="Z318" i="1"/>
  <c r="Z194" i="1"/>
  <c r="Z474" i="1"/>
  <c r="Z45" i="1"/>
  <c r="Z307" i="1"/>
  <c r="Z406" i="1"/>
  <c r="Z305" i="1"/>
  <c r="Z105" i="1"/>
  <c r="Z289" i="1"/>
  <c r="Z389" i="1"/>
  <c r="Z457" i="1"/>
  <c r="Z68" i="1"/>
  <c r="Z32" i="1"/>
  <c r="Z115" i="1"/>
  <c r="Z330" i="1"/>
  <c r="Z496" i="1"/>
  <c r="Z88" i="1"/>
  <c r="Z388" i="1"/>
  <c r="Z211" i="1"/>
  <c r="Z203" i="1"/>
  <c r="Z107" i="1"/>
  <c r="Z199" i="1"/>
  <c r="Z126" i="1"/>
  <c r="Z362" i="1"/>
  <c r="Z412" i="1"/>
  <c r="Z141" i="1"/>
  <c r="Z269" i="1"/>
  <c r="Z463" i="1"/>
  <c r="Z23" i="1"/>
  <c r="Z61" i="1"/>
  <c r="Z493" i="1"/>
  <c r="Z343" i="1"/>
  <c r="Z410" i="1"/>
  <c r="Z148" i="1"/>
  <c r="Z351" i="1"/>
  <c r="Z364" i="1"/>
  <c r="Z75" i="1"/>
  <c r="Z99" i="1"/>
  <c r="Z233" i="1"/>
  <c r="Z196" i="1"/>
  <c r="Z320" i="1"/>
  <c r="Z404" i="1"/>
  <c r="Z507" i="1"/>
  <c r="Z205" i="1"/>
  <c r="Z190" i="1"/>
  <c r="Z66" i="1"/>
  <c r="Z506" i="1"/>
  <c r="Z236" i="1"/>
  <c r="Z197" i="1"/>
  <c r="Z151" i="1"/>
  <c r="Z49" i="1"/>
  <c r="Z33" i="1"/>
  <c r="Z159" i="1"/>
  <c r="Z220" i="1"/>
  <c r="Z138" i="1"/>
  <c r="Z409" i="1"/>
  <c r="Z391" i="1"/>
  <c r="Z201" i="1"/>
  <c r="Z147" i="1"/>
  <c r="Z223" i="1"/>
  <c r="Z417" i="1"/>
  <c r="Z2" i="1"/>
  <c r="Z424" i="1"/>
  <c r="Z246" i="1"/>
  <c r="Z193" i="1"/>
  <c r="Z275" i="1"/>
  <c r="Z12" i="1"/>
  <c r="Z332" i="1"/>
  <c r="Z282" i="1"/>
  <c r="Z243" i="1"/>
  <c r="Z502" i="1"/>
  <c r="Z322" i="1"/>
  <c r="Z14" i="1"/>
  <c r="Z178" i="1"/>
  <c r="Z208" i="1"/>
  <c r="Z316" i="1"/>
  <c r="Z142" i="1"/>
  <c r="Z29" i="1"/>
  <c r="Z497" i="1"/>
  <c r="Z118" i="1"/>
  <c r="Z456" i="1"/>
  <c r="Z450" i="1"/>
  <c r="Z264" i="1"/>
  <c r="Z55" i="1"/>
  <c r="Z453" i="1"/>
  <c r="Z482" i="1"/>
  <c r="Z265" i="1"/>
  <c r="Z345" i="1"/>
  <c r="Z353" i="1"/>
  <c r="Z313" i="1"/>
  <c r="Z31" i="1"/>
  <c r="Z170" i="1"/>
  <c r="Z277" i="1"/>
  <c r="Z59" i="1"/>
  <c r="Z426" i="1"/>
  <c r="Z83" i="1"/>
  <c r="Z58" i="1"/>
  <c r="Z337" i="1"/>
  <c r="Z370" i="1"/>
  <c r="Z13" i="1"/>
  <c r="Z134" i="1"/>
  <c r="Z239" i="1"/>
  <c r="Z125" i="1"/>
  <c r="Z52" i="1"/>
  <c r="Z386" i="1"/>
  <c r="Z216" i="1"/>
  <c r="Z418" i="1"/>
  <c r="Z183" i="1"/>
  <c r="Z499" i="1"/>
  <c r="Z30" i="1"/>
  <c r="Z64" i="1"/>
  <c r="Z200" i="1"/>
  <c r="Z123" i="1"/>
  <c r="Z109" i="1"/>
  <c r="Z8" i="1"/>
  <c r="Z35" i="1"/>
  <c r="Z434" i="1"/>
  <c r="Z19" i="1"/>
  <c r="Z354" i="1"/>
  <c r="Z47" i="1"/>
  <c r="Z367" i="1"/>
  <c r="Z209" i="1"/>
  <c r="Z85" i="1"/>
  <c r="Z425" i="1"/>
  <c r="Z500" i="1"/>
  <c r="Z438" i="1"/>
  <c r="Z189" i="1"/>
  <c r="Y315" i="1"/>
  <c r="Y334" i="1"/>
  <c r="Y414" i="1"/>
  <c r="Y487" i="1"/>
  <c r="Y492" i="1"/>
  <c r="Y402" i="1"/>
  <c r="Y473" i="1"/>
  <c r="Y484" i="1"/>
  <c r="Y397" i="1"/>
  <c r="Y81" i="1"/>
  <c r="Y328" i="1"/>
  <c r="Y437" i="1"/>
  <c r="Y403" i="1"/>
  <c r="Y368" i="1"/>
  <c r="Y427" i="1"/>
  <c r="Y395" i="1"/>
  <c r="Y70" i="1"/>
  <c r="Y443" i="1"/>
  <c r="Y486" i="1"/>
  <c r="Y365" i="1"/>
  <c r="Y435" i="1"/>
  <c r="Y394" i="1"/>
  <c r="Y348" i="1"/>
  <c r="Y79" i="1"/>
  <c r="Y346" i="1"/>
  <c r="Y451" i="1"/>
  <c r="Y259" i="1"/>
  <c r="Y344" i="1"/>
  <c r="Y43" i="1"/>
  <c r="Y385" i="1"/>
  <c r="Y46" i="1"/>
  <c r="Y140" i="1"/>
  <c r="Y124" i="1"/>
  <c r="Y476" i="1"/>
  <c r="Y255" i="1"/>
  <c r="Y260" i="1"/>
  <c r="Y48" i="1"/>
  <c r="Y22" i="1"/>
  <c r="Y383" i="1"/>
  <c r="Y363" i="1"/>
  <c r="Y219" i="1"/>
  <c r="Y164" i="1"/>
  <c r="Y483" i="1"/>
  <c r="Y331" i="1"/>
  <c r="Y120" i="1"/>
  <c r="Y440" i="1"/>
  <c r="Y420" i="1"/>
  <c r="Y60" i="1"/>
  <c r="Y439" i="1"/>
  <c r="Y300" i="1"/>
  <c r="Y77" i="1"/>
  <c r="Y428" i="1"/>
  <c r="Y132" i="1"/>
  <c r="Y379" i="1"/>
  <c r="Y299" i="1"/>
  <c r="Y371" i="1"/>
  <c r="Y415" i="1"/>
  <c r="Y274" i="1"/>
  <c r="Y471" i="1"/>
  <c r="Y283" i="1"/>
  <c r="Y191" i="1"/>
  <c r="Y102" i="1"/>
  <c r="Y429" i="1"/>
  <c r="Y273" i="1"/>
  <c r="Y26" i="1"/>
  <c r="Y15" i="1"/>
  <c r="Y398" i="1"/>
  <c r="Y446" i="1"/>
  <c r="Y333" i="1"/>
  <c r="Y366" i="1"/>
  <c r="Y116" i="1"/>
  <c r="Y250" i="1"/>
  <c r="Y25" i="1"/>
  <c r="Y442" i="1"/>
  <c r="Y377" i="1"/>
  <c r="Y50" i="1"/>
  <c r="Y272" i="1"/>
  <c r="Y505" i="1"/>
  <c r="Y480" i="1"/>
  <c r="Y381" i="1"/>
  <c r="Y34" i="1"/>
  <c r="Y187" i="1"/>
  <c r="Y167" i="1"/>
  <c r="Y133" i="1"/>
  <c r="Y251" i="1"/>
  <c r="Y161" i="1"/>
  <c r="Y470" i="1"/>
  <c r="Y475" i="1"/>
  <c r="Y198" i="1"/>
  <c r="Y314" i="1"/>
  <c r="Y350" i="1"/>
  <c r="Y503" i="1"/>
  <c r="Y464" i="1"/>
  <c r="Y195" i="1"/>
  <c r="Y356" i="1"/>
  <c r="Y230" i="1"/>
  <c r="Y180" i="1"/>
  <c r="Y117" i="1"/>
  <c r="Y175" i="1"/>
  <c r="Y62" i="1"/>
  <c r="Y177" i="1"/>
  <c r="Y222" i="1"/>
  <c r="Y103" i="1"/>
  <c r="Y91" i="1"/>
  <c r="Y411" i="1"/>
  <c r="Y419" i="1"/>
  <c r="Y247" i="1"/>
  <c r="Y361" i="1"/>
  <c r="Y245" i="1"/>
  <c r="Y302" i="1"/>
  <c r="Y214" i="1"/>
  <c r="Y56" i="1"/>
  <c r="Y128" i="1"/>
  <c r="Y168" i="1"/>
  <c r="Y5" i="1"/>
  <c r="Y155" i="1"/>
  <c r="Y284" i="1"/>
  <c r="Y93" i="1"/>
  <c r="Y306" i="1"/>
  <c r="Y432" i="1"/>
  <c r="Y504" i="1"/>
  <c r="Y392" i="1"/>
  <c r="Y279" i="1"/>
  <c r="Y297" i="1"/>
  <c r="Y44" i="1"/>
  <c r="Y407" i="1"/>
  <c r="Y317" i="1"/>
  <c r="Y95" i="1"/>
  <c r="Y376" i="1"/>
  <c r="Y266" i="1"/>
  <c r="Y87" i="1"/>
  <c r="Y472" i="1"/>
  <c r="Y489" i="1"/>
  <c r="Y455" i="1"/>
  <c r="Y408" i="1"/>
  <c r="Y122" i="1"/>
  <c r="Y179" i="1"/>
  <c r="Y169" i="1"/>
  <c r="Y448" i="1"/>
  <c r="Y375" i="1"/>
  <c r="Y360" i="1"/>
  <c r="Y454" i="1"/>
  <c r="Y74" i="1"/>
  <c r="Y441" i="1"/>
  <c r="Y210" i="1"/>
  <c r="Y96" i="1"/>
  <c r="Y304" i="1"/>
  <c r="Y249" i="1"/>
  <c r="Y172" i="1"/>
  <c r="Y449" i="1"/>
  <c r="Y416" i="1"/>
  <c r="Y221" i="1"/>
  <c r="Y321" i="1"/>
  <c r="Y466" i="1"/>
  <c r="Y262" i="1"/>
  <c r="Y54" i="1"/>
  <c r="Y84" i="1"/>
  <c r="Y165" i="1"/>
  <c r="Y319" i="1"/>
  <c r="Y324" i="1"/>
  <c r="Y241" i="1"/>
  <c r="Y380" i="1"/>
  <c r="Y111" i="1"/>
  <c r="Y184" i="1"/>
  <c r="Y490" i="1"/>
  <c r="Y181" i="1"/>
  <c r="Y227" i="1"/>
  <c r="Y301" i="1"/>
  <c r="Y323" i="1"/>
  <c r="Y382" i="1"/>
  <c r="Y296" i="1"/>
  <c r="Y372" i="1"/>
  <c r="Y460" i="1"/>
  <c r="Y396" i="1"/>
  <c r="Y166" i="1"/>
  <c r="Y154" i="1"/>
  <c r="Y444" i="1"/>
  <c r="Y17" i="1"/>
  <c r="Y192" i="1"/>
  <c r="Y384" i="1"/>
  <c r="Y257" i="1"/>
  <c r="Y458" i="1"/>
  <c r="Y39" i="1"/>
  <c r="Y253" i="1"/>
  <c r="Y308" i="1"/>
  <c r="Y436" i="1"/>
  <c r="Y98" i="1"/>
  <c r="Y63" i="1"/>
  <c r="Y498" i="1"/>
  <c r="Y202" i="1"/>
  <c r="Y405" i="1"/>
  <c r="Y303" i="1"/>
  <c r="Y491" i="1"/>
  <c r="Y270" i="1"/>
  <c r="Y4" i="1"/>
  <c r="Y51" i="1"/>
  <c r="Y41" i="1"/>
  <c r="Y335" i="1"/>
  <c r="Y288" i="1"/>
  <c r="Y462" i="1"/>
  <c r="Y131" i="1"/>
  <c r="Y378" i="1"/>
  <c r="Y325" i="1"/>
  <c r="Y152" i="1"/>
  <c r="Y37" i="1"/>
  <c r="Y146" i="1"/>
  <c r="Y28" i="1"/>
  <c r="Y357" i="1"/>
  <c r="Y465" i="1"/>
  <c r="Y106" i="1"/>
  <c r="Y359" i="1"/>
  <c r="Y481" i="1"/>
  <c r="Y82" i="1"/>
  <c r="Y459" i="1"/>
  <c r="Y69" i="1"/>
  <c r="Y494" i="1"/>
  <c r="Y218" i="1"/>
  <c r="Y229" i="1"/>
  <c r="Y258" i="1"/>
  <c r="Y112" i="1"/>
  <c r="Y309" i="1"/>
  <c r="Y145" i="1"/>
  <c r="Y339" i="1"/>
  <c r="Y231" i="1"/>
  <c r="Y188" i="1"/>
  <c r="Y399" i="1"/>
  <c r="Y119" i="1"/>
  <c r="Y7" i="1"/>
  <c r="Y290" i="1"/>
  <c r="Y488" i="1"/>
  <c r="Y36" i="1"/>
  <c r="Y228" i="1"/>
  <c r="Y108" i="1"/>
  <c r="Y113" i="1"/>
  <c r="Y280" i="1"/>
  <c r="Y341" i="1"/>
  <c r="Y158" i="1"/>
  <c r="Y468" i="1"/>
  <c r="Y67" i="1"/>
  <c r="Y312" i="1"/>
  <c r="Y121" i="1"/>
  <c r="Y86" i="1"/>
  <c r="Y479" i="1"/>
  <c r="Y338" i="1"/>
  <c r="Y130" i="1"/>
  <c r="Y156" i="1"/>
  <c r="Y232" i="1"/>
  <c r="Y226" i="1"/>
  <c r="Y139" i="1"/>
  <c r="Y433" i="1"/>
  <c r="Y430" i="1"/>
  <c r="Y329" i="1"/>
  <c r="Y71" i="1"/>
  <c r="Y162" i="1"/>
  <c r="Y401" i="1"/>
  <c r="Y355" i="1"/>
  <c r="Y100" i="1"/>
  <c r="Y90" i="1"/>
  <c r="Y447" i="1"/>
  <c r="Y40" i="1"/>
  <c r="Y294" i="1"/>
  <c r="Y129" i="1"/>
  <c r="Y104" i="1"/>
  <c r="Y342" i="1"/>
  <c r="Y171" i="1"/>
  <c r="Y224" i="1"/>
  <c r="Y478" i="1"/>
  <c r="Y268" i="1"/>
  <c r="Y461" i="1"/>
  <c r="Y212" i="1"/>
  <c r="Y477" i="1"/>
  <c r="Y295" i="1"/>
  <c r="Y237" i="1"/>
  <c r="Y72" i="1"/>
  <c r="Y431" i="1"/>
  <c r="Y393" i="1"/>
  <c r="Y287" i="1"/>
  <c r="Y76" i="1"/>
  <c r="Y149" i="1"/>
  <c r="Y310" i="1"/>
  <c r="Y10" i="1"/>
  <c r="Y293" i="1"/>
  <c r="Y185" i="1"/>
  <c r="Y9" i="1"/>
  <c r="Y160" i="1"/>
  <c r="Y225" i="1"/>
  <c r="Y281" i="1"/>
  <c r="Y174" i="1"/>
  <c r="Y136" i="1"/>
  <c r="Y207" i="1"/>
  <c r="Y422" i="1"/>
  <c r="Y27" i="1"/>
  <c r="Y298" i="1"/>
  <c r="Y150" i="1"/>
  <c r="Y18" i="1"/>
  <c r="Y254" i="1"/>
  <c r="Y16" i="1"/>
  <c r="Y469" i="1"/>
  <c r="Y467" i="1"/>
  <c r="Y400" i="1"/>
  <c r="Y445" i="1"/>
  <c r="Y326" i="1"/>
  <c r="Y352" i="1"/>
  <c r="Y369" i="1"/>
  <c r="Y267" i="1"/>
  <c r="Y73" i="1"/>
  <c r="Y286" i="1"/>
  <c r="Y242" i="1"/>
  <c r="Y413" i="1"/>
  <c r="Y110" i="1"/>
  <c r="Y213" i="1"/>
  <c r="Y347" i="1"/>
  <c r="Y186" i="1"/>
  <c r="Y292" i="1"/>
  <c r="Y176" i="1"/>
  <c r="Y157" i="1"/>
  <c r="Y97" i="1"/>
  <c r="Y24" i="1"/>
  <c r="Y21" i="1"/>
  <c r="Y234" i="1"/>
  <c r="Y57" i="1"/>
  <c r="Y42" i="1"/>
  <c r="Y11" i="1"/>
  <c r="Y89" i="1"/>
  <c r="Y374" i="1"/>
  <c r="Y6" i="1"/>
  <c r="Y114" i="1"/>
  <c r="Y182" i="1"/>
  <c r="Y127" i="1"/>
  <c r="Y349" i="1"/>
  <c r="Y144" i="1"/>
  <c r="Y263" i="1"/>
  <c r="Y311" i="1"/>
  <c r="Y173" i="1"/>
  <c r="Y373" i="1"/>
  <c r="Y92" i="1"/>
  <c r="Y252" i="1"/>
  <c r="Y336" i="1"/>
  <c r="Y261" i="1"/>
  <c r="Y327" i="1"/>
  <c r="Y65" i="1"/>
  <c r="Y153" i="1"/>
  <c r="Y204" i="1"/>
  <c r="Y80" i="1"/>
  <c r="Y495" i="1"/>
  <c r="Y390" i="1"/>
  <c r="Y256" i="1"/>
  <c r="Y358" i="1"/>
  <c r="Y215" i="1"/>
  <c r="Y452" i="1"/>
  <c r="Y421" i="1"/>
  <c r="Y163" i="1"/>
  <c r="Y485" i="1"/>
  <c r="Y501" i="1"/>
  <c r="Y340" i="1"/>
  <c r="Y78" i="1"/>
  <c r="Y38" i="1"/>
  <c r="Y278" i="1"/>
  <c r="Y238" i="1"/>
  <c r="Y276" i="1"/>
  <c r="Y20" i="1"/>
  <c r="Y271" i="1"/>
  <c r="Y285" i="1"/>
  <c r="Y135" i="1"/>
  <c r="Y137" i="1"/>
  <c r="Y235" i="1"/>
  <c r="Y244" i="1"/>
  <c r="Y206" i="1"/>
  <c r="Y387" i="1"/>
  <c r="Y423" i="1"/>
  <c r="Y53" i="1"/>
  <c r="Y94" i="1"/>
  <c r="Y248" i="1"/>
  <c r="Y3" i="1"/>
  <c r="Y143" i="1"/>
  <c r="Y217" i="1"/>
  <c r="Y240" i="1"/>
  <c r="Y101" i="1"/>
  <c r="Y291" i="1"/>
  <c r="Y318" i="1"/>
  <c r="Y194" i="1"/>
  <c r="Y474" i="1"/>
  <c r="Y45" i="1"/>
  <c r="Y307" i="1"/>
  <c r="Y406" i="1"/>
  <c r="Y305" i="1"/>
  <c r="Y105" i="1"/>
  <c r="Y289" i="1"/>
  <c r="Y389" i="1"/>
  <c r="Y457" i="1"/>
  <c r="Y68" i="1"/>
  <c r="Y32" i="1"/>
  <c r="Y115" i="1"/>
  <c r="Y330" i="1"/>
  <c r="Y496" i="1"/>
  <c r="Y88" i="1"/>
  <c r="Y388" i="1"/>
  <c r="Y211" i="1"/>
  <c r="Y203" i="1"/>
  <c r="Y107" i="1"/>
  <c r="Y199" i="1"/>
  <c r="Y126" i="1"/>
  <c r="Y362" i="1"/>
  <c r="Y412" i="1"/>
  <c r="Y141" i="1"/>
  <c r="Y269" i="1"/>
  <c r="Y463" i="1"/>
  <c r="Y23" i="1"/>
  <c r="Y61" i="1"/>
  <c r="Y493" i="1"/>
  <c r="Y343" i="1"/>
  <c r="Y410" i="1"/>
  <c r="Y148" i="1"/>
  <c r="Y351" i="1"/>
  <c r="Y364" i="1"/>
  <c r="Y75" i="1"/>
  <c r="Y99" i="1"/>
  <c r="Y233" i="1"/>
  <c r="Y196" i="1"/>
  <c r="Y320" i="1"/>
  <c r="Y404" i="1"/>
  <c r="Y507" i="1"/>
  <c r="Y205" i="1"/>
  <c r="Y190" i="1"/>
  <c r="Y66" i="1"/>
  <c r="Y506" i="1"/>
  <c r="Y236" i="1"/>
  <c r="Y197" i="1"/>
  <c r="Y151" i="1"/>
  <c r="Y49" i="1"/>
  <c r="Y33" i="1"/>
  <c r="Y159" i="1"/>
  <c r="Y220" i="1"/>
  <c r="Y138" i="1"/>
  <c r="Y409" i="1"/>
  <c r="Y391" i="1"/>
  <c r="Y201" i="1"/>
  <c r="Y147" i="1"/>
  <c r="Y223" i="1"/>
  <c r="Y417" i="1"/>
  <c r="Y2" i="1"/>
  <c r="Y424" i="1"/>
  <c r="Y246" i="1"/>
  <c r="Y193" i="1"/>
  <c r="Y275" i="1"/>
  <c r="Y12" i="1"/>
  <c r="Y332" i="1"/>
  <c r="Y282" i="1"/>
  <c r="Y243" i="1"/>
  <c r="Y502" i="1"/>
  <c r="Y322" i="1"/>
  <c r="Y14" i="1"/>
  <c r="Y178" i="1"/>
  <c r="Y208" i="1"/>
  <c r="Y316" i="1"/>
  <c r="Y142" i="1"/>
  <c r="Y29" i="1"/>
  <c r="Y497" i="1"/>
  <c r="Y118" i="1"/>
  <c r="Y456" i="1"/>
  <c r="Y450" i="1"/>
  <c r="Y264" i="1"/>
  <c r="Y55" i="1"/>
  <c r="Y453" i="1"/>
  <c r="Y482" i="1"/>
  <c r="Y265" i="1"/>
  <c r="Y345" i="1"/>
  <c r="Y353" i="1"/>
  <c r="Y313" i="1"/>
  <c r="Y31" i="1"/>
  <c r="Y170" i="1"/>
  <c r="Y277" i="1"/>
  <c r="Y59" i="1"/>
  <c r="Y426" i="1"/>
  <c r="Y83" i="1"/>
  <c r="Y58" i="1"/>
  <c r="Y337" i="1"/>
  <c r="Y370" i="1"/>
  <c r="Y13" i="1"/>
  <c r="Y134" i="1"/>
  <c r="Y239" i="1"/>
  <c r="Y125" i="1"/>
  <c r="Y52" i="1"/>
  <c r="Y386" i="1"/>
  <c r="Y216" i="1"/>
  <c r="Y418" i="1"/>
  <c r="Y183" i="1"/>
  <c r="Y499" i="1"/>
  <c r="Y30" i="1"/>
  <c r="Y64" i="1"/>
  <c r="Y200" i="1"/>
  <c r="Y123" i="1"/>
  <c r="Y109" i="1"/>
  <c r="Y8" i="1"/>
  <c r="Y35" i="1"/>
  <c r="Y434" i="1"/>
  <c r="Y19" i="1"/>
  <c r="Y354" i="1"/>
  <c r="Y47" i="1"/>
  <c r="Y367" i="1"/>
  <c r="Y209" i="1"/>
  <c r="Y85" i="1"/>
  <c r="Y425" i="1"/>
  <c r="Y500" i="1"/>
  <c r="Y438" i="1"/>
  <c r="Y189" i="1"/>
  <c r="X315" i="1"/>
  <c r="X189" i="1"/>
  <c r="X438" i="1"/>
  <c r="X500" i="1"/>
  <c r="X425" i="1"/>
  <c r="X85" i="1"/>
  <c r="X209" i="1"/>
  <c r="X367" i="1"/>
  <c r="X47" i="1"/>
  <c r="X354" i="1"/>
  <c r="X19" i="1"/>
  <c r="X434" i="1"/>
  <c r="X35" i="1"/>
  <c r="X8" i="1"/>
  <c r="X109" i="1"/>
  <c r="X123" i="1"/>
  <c r="X200" i="1"/>
  <c r="X64" i="1"/>
  <c r="X30" i="1"/>
  <c r="X499" i="1"/>
  <c r="X183" i="1"/>
  <c r="X418" i="1"/>
  <c r="X216" i="1"/>
  <c r="X386" i="1"/>
  <c r="X52" i="1"/>
  <c r="X125" i="1"/>
  <c r="X239" i="1"/>
  <c r="X134" i="1"/>
  <c r="X13" i="1"/>
  <c r="X370" i="1"/>
  <c r="X337" i="1"/>
  <c r="X58" i="1"/>
  <c r="X83" i="1"/>
  <c r="X426" i="1"/>
  <c r="X59" i="1"/>
  <c r="X277" i="1"/>
  <c r="X170" i="1"/>
  <c r="X31" i="1"/>
  <c r="X313" i="1"/>
  <c r="X353" i="1"/>
  <c r="X345" i="1"/>
  <c r="X265" i="1"/>
  <c r="X482" i="1"/>
  <c r="X453" i="1"/>
  <c r="X55" i="1"/>
  <c r="X264" i="1"/>
  <c r="X450" i="1"/>
  <c r="X456" i="1"/>
  <c r="X118" i="1"/>
  <c r="X497" i="1"/>
  <c r="X29" i="1"/>
  <c r="X142" i="1"/>
  <c r="X316" i="1"/>
  <c r="X208" i="1"/>
  <c r="X178" i="1"/>
  <c r="X14" i="1"/>
  <c r="X322" i="1"/>
  <c r="X502" i="1"/>
  <c r="X243" i="1"/>
  <c r="X282" i="1"/>
  <c r="X332" i="1"/>
  <c r="X12" i="1"/>
  <c r="X275" i="1"/>
  <c r="X193" i="1"/>
  <c r="X246" i="1"/>
  <c r="X424" i="1"/>
  <c r="X2" i="1"/>
  <c r="X417" i="1"/>
  <c r="X223" i="1"/>
  <c r="X147" i="1"/>
  <c r="X201" i="1"/>
  <c r="X391" i="1"/>
  <c r="X409" i="1"/>
  <c r="X138" i="1"/>
  <c r="X220" i="1"/>
  <c r="X159" i="1"/>
  <c r="X33" i="1"/>
  <c r="X49" i="1"/>
  <c r="X151" i="1"/>
  <c r="X197" i="1"/>
  <c r="X236" i="1"/>
  <c r="X506" i="1"/>
  <c r="X66" i="1"/>
  <c r="X190" i="1"/>
  <c r="X205" i="1"/>
  <c r="X507" i="1"/>
  <c r="X404" i="1"/>
  <c r="X320" i="1"/>
  <c r="X196" i="1"/>
  <c r="X233" i="1"/>
  <c r="X99" i="1"/>
  <c r="X75" i="1"/>
  <c r="X364" i="1"/>
  <c r="X351" i="1"/>
  <c r="X148" i="1"/>
  <c r="X410" i="1"/>
  <c r="X343" i="1"/>
  <c r="X493" i="1"/>
  <c r="X61" i="1"/>
  <c r="X23" i="1"/>
  <c r="X463" i="1"/>
  <c r="X269" i="1"/>
  <c r="X141" i="1"/>
  <c r="X412" i="1"/>
  <c r="X362" i="1"/>
  <c r="X126" i="1"/>
  <c r="X199" i="1"/>
  <c r="X107" i="1"/>
  <c r="X203" i="1"/>
  <c r="X211" i="1"/>
  <c r="X388" i="1"/>
  <c r="X88" i="1"/>
  <c r="X496" i="1"/>
  <c r="X330" i="1"/>
  <c r="X115" i="1"/>
  <c r="X32" i="1"/>
  <c r="X68" i="1"/>
  <c r="X457" i="1"/>
  <c r="X389" i="1"/>
  <c r="X289" i="1"/>
  <c r="X105" i="1"/>
  <c r="X305" i="1"/>
  <c r="X406" i="1"/>
  <c r="X307" i="1"/>
  <c r="X45" i="1"/>
  <c r="X474" i="1"/>
  <c r="X194" i="1"/>
  <c r="X318" i="1"/>
  <c r="X291" i="1"/>
  <c r="X101" i="1"/>
  <c r="X240" i="1"/>
  <c r="X217" i="1"/>
  <c r="X143" i="1"/>
  <c r="X3" i="1"/>
  <c r="X248" i="1"/>
  <c r="X94" i="1"/>
  <c r="X53" i="1"/>
  <c r="X423" i="1"/>
  <c r="X387" i="1"/>
  <c r="X206" i="1"/>
  <c r="X244" i="1"/>
  <c r="X235" i="1"/>
  <c r="X137" i="1"/>
  <c r="X135" i="1"/>
  <c r="X285" i="1"/>
  <c r="X271" i="1"/>
  <c r="X20" i="1"/>
  <c r="X276" i="1"/>
  <c r="X238" i="1"/>
  <c r="X278" i="1"/>
  <c r="X38" i="1"/>
  <c r="X78" i="1"/>
  <c r="X340" i="1"/>
  <c r="X501" i="1"/>
  <c r="X485" i="1"/>
  <c r="X163" i="1"/>
  <c r="X421" i="1"/>
  <c r="X452" i="1"/>
  <c r="X215" i="1"/>
  <c r="X358" i="1"/>
  <c r="X256" i="1"/>
  <c r="X390" i="1"/>
  <c r="X495" i="1"/>
  <c r="X80" i="1"/>
  <c r="X204" i="1"/>
  <c r="X153" i="1"/>
  <c r="X65" i="1"/>
  <c r="X327" i="1"/>
  <c r="X261" i="1"/>
  <c r="X336" i="1"/>
  <c r="X252" i="1"/>
  <c r="X92" i="1"/>
  <c r="X373" i="1"/>
  <c r="X173" i="1"/>
  <c r="X311" i="1"/>
  <c r="X263" i="1"/>
  <c r="X144" i="1"/>
  <c r="X349" i="1"/>
  <c r="X127" i="1"/>
  <c r="X182" i="1"/>
  <c r="X114" i="1"/>
  <c r="X6" i="1"/>
  <c r="X374" i="1"/>
  <c r="X89" i="1"/>
  <c r="X11" i="1"/>
  <c r="X42" i="1"/>
  <c r="X57" i="1"/>
  <c r="X234" i="1"/>
  <c r="X21" i="1"/>
  <c r="X24" i="1"/>
  <c r="X97" i="1"/>
  <c r="X157" i="1"/>
  <c r="X176" i="1"/>
  <c r="X292" i="1"/>
  <c r="X186" i="1"/>
  <c r="X347" i="1"/>
  <c r="X213" i="1"/>
  <c r="X110" i="1"/>
  <c r="X413" i="1"/>
  <c r="X242" i="1"/>
  <c r="X286" i="1"/>
  <c r="X73" i="1"/>
  <c r="X267" i="1"/>
  <c r="X369" i="1"/>
  <c r="X352" i="1"/>
  <c r="X326" i="1"/>
  <c r="X445" i="1"/>
  <c r="X400" i="1"/>
  <c r="X467" i="1"/>
  <c r="X469" i="1"/>
  <c r="X16" i="1"/>
  <c r="X254" i="1"/>
  <c r="X18" i="1"/>
  <c r="X150" i="1"/>
  <c r="X298" i="1"/>
  <c r="X27" i="1"/>
  <c r="X422" i="1"/>
  <c r="X207" i="1"/>
  <c r="X136" i="1"/>
  <c r="X174" i="1"/>
  <c r="X281" i="1"/>
  <c r="X225" i="1"/>
  <c r="X160" i="1"/>
  <c r="X9" i="1"/>
  <c r="X185" i="1"/>
  <c r="X293" i="1"/>
  <c r="X10" i="1"/>
  <c r="X310" i="1"/>
  <c r="X149" i="1"/>
  <c r="X76" i="1"/>
  <c r="X287" i="1"/>
  <c r="X393" i="1"/>
  <c r="X431" i="1"/>
  <c r="X72" i="1"/>
  <c r="X237" i="1"/>
  <c r="X295" i="1"/>
  <c r="X477" i="1"/>
  <c r="X212" i="1"/>
  <c r="X461" i="1"/>
  <c r="X268" i="1"/>
  <c r="X478" i="1"/>
  <c r="X224" i="1"/>
  <c r="X171" i="1"/>
  <c r="X342" i="1"/>
  <c r="X104" i="1"/>
  <c r="X129" i="1"/>
  <c r="X294" i="1"/>
  <c r="X40" i="1"/>
  <c r="X447" i="1"/>
  <c r="X90" i="1"/>
  <c r="X100" i="1"/>
  <c r="X355" i="1"/>
  <c r="X401" i="1"/>
  <c r="X162" i="1"/>
  <c r="X71" i="1"/>
  <c r="X329" i="1"/>
  <c r="X430" i="1"/>
  <c r="X433" i="1"/>
  <c r="X139" i="1"/>
  <c r="X226" i="1"/>
  <c r="X232" i="1"/>
  <c r="X156" i="1"/>
  <c r="X130" i="1"/>
  <c r="X338" i="1"/>
  <c r="X479" i="1"/>
  <c r="X86" i="1"/>
  <c r="X121" i="1"/>
  <c r="X312" i="1"/>
  <c r="X67" i="1"/>
  <c r="X468" i="1"/>
  <c r="X158" i="1"/>
  <c r="X341" i="1"/>
  <c r="X280" i="1"/>
  <c r="X113" i="1"/>
  <c r="X108" i="1"/>
  <c r="X228" i="1"/>
  <c r="X36" i="1"/>
  <c r="X488" i="1"/>
  <c r="X290" i="1"/>
  <c r="X7" i="1"/>
  <c r="X119" i="1"/>
  <c r="X399" i="1"/>
  <c r="X188" i="1"/>
  <c r="X231" i="1"/>
  <c r="X339" i="1"/>
  <c r="X145" i="1"/>
  <c r="X309" i="1"/>
  <c r="X112" i="1"/>
  <c r="X258" i="1"/>
  <c r="X229" i="1"/>
  <c r="X218" i="1"/>
  <c r="X494" i="1"/>
  <c r="X69" i="1"/>
  <c r="X459" i="1"/>
  <c r="X82" i="1"/>
  <c r="X481" i="1"/>
  <c r="X359" i="1"/>
  <c r="X106" i="1"/>
  <c r="X465" i="1"/>
  <c r="X357" i="1"/>
  <c r="X28" i="1"/>
  <c r="X146" i="1"/>
  <c r="X37" i="1"/>
  <c r="X152" i="1"/>
  <c r="X325" i="1"/>
  <c r="X378" i="1"/>
  <c r="X131" i="1"/>
  <c r="X462" i="1"/>
  <c r="X288" i="1"/>
  <c r="X335" i="1"/>
  <c r="X41" i="1"/>
  <c r="X51" i="1"/>
  <c r="X4" i="1"/>
  <c r="X270" i="1"/>
  <c r="X491" i="1"/>
  <c r="X303" i="1"/>
  <c r="X405" i="1"/>
  <c r="X202" i="1"/>
  <c r="X498" i="1"/>
  <c r="X63" i="1"/>
  <c r="X98" i="1"/>
  <c r="X436" i="1"/>
  <c r="X308" i="1"/>
  <c r="X253" i="1"/>
  <c r="X39" i="1"/>
  <c r="X458" i="1"/>
  <c r="X257" i="1"/>
  <c r="X384" i="1"/>
  <c r="X192" i="1"/>
  <c r="X17" i="1"/>
  <c r="X444" i="1"/>
  <c r="X154" i="1"/>
  <c r="X166" i="1"/>
  <c r="X396" i="1"/>
  <c r="X460" i="1"/>
  <c r="X372" i="1"/>
  <c r="X296" i="1"/>
  <c r="X382" i="1"/>
  <c r="X323" i="1"/>
  <c r="X301" i="1"/>
  <c r="X227" i="1"/>
  <c r="X181" i="1"/>
  <c r="X490" i="1"/>
  <c r="X184" i="1"/>
  <c r="X111" i="1"/>
  <c r="X380" i="1"/>
  <c r="X241" i="1"/>
  <c r="X324" i="1"/>
  <c r="X319" i="1"/>
  <c r="X165" i="1"/>
  <c r="X84" i="1"/>
  <c r="X54" i="1"/>
  <c r="X262" i="1"/>
  <c r="X466" i="1"/>
  <c r="X321" i="1"/>
  <c r="X221" i="1"/>
  <c r="X416" i="1"/>
  <c r="X449" i="1"/>
  <c r="X172" i="1"/>
  <c r="X249" i="1"/>
  <c r="X304" i="1"/>
  <c r="X96" i="1"/>
  <c r="X210" i="1"/>
  <c r="X441" i="1"/>
  <c r="X74" i="1"/>
  <c r="X454" i="1"/>
  <c r="X360" i="1"/>
  <c r="X375" i="1"/>
  <c r="X448" i="1"/>
  <c r="X169" i="1"/>
  <c r="X179" i="1"/>
  <c r="X122" i="1"/>
  <c r="X408" i="1"/>
  <c r="X455" i="1"/>
  <c r="X489" i="1"/>
  <c r="X472" i="1"/>
  <c r="X87" i="1"/>
  <c r="X266" i="1"/>
  <c r="X376" i="1"/>
  <c r="X95" i="1"/>
  <c r="X317" i="1"/>
  <c r="X407" i="1"/>
  <c r="X44" i="1"/>
  <c r="X297" i="1"/>
  <c r="X279" i="1"/>
  <c r="X392" i="1"/>
  <c r="X504" i="1"/>
  <c r="X432" i="1"/>
  <c r="X306" i="1"/>
  <c r="X93" i="1"/>
  <c r="X284" i="1"/>
  <c r="X155" i="1"/>
  <c r="X5" i="1"/>
  <c r="X168" i="1"/>
  <c r="X128" i="1"/>
  <c r="X56" i="1"/>
  <c r="X214" i="1"/>
  <c r="X302" i="1"/>
  <c r="X245" i="1"/>
  <c r="X361" i="1"/>
  <c r="X247" i="1"/>
  <c r="X419" i="1"/>
  <c r="X411" i="1"/>
  <c r="X91" i="1"/>
  <c r="X103" i="1"/>
  <c r="X222" i="1"/>
  <c r="X177" i="1"/>
  <c r="X62" i="1"/>
  <c r="X175" i="1"/>
  <c r="X117" i="1"/>
  <c r="X180" i="1"/>
  <c r="X230" i="1"/>
  <c r="X356" i="1"/>
  <c r="X195" i="1"/>
  <c r="X464" i="1"/>
  <c r="X503" i="1"/>
  <c r="X350" i="1"/>
  <c r="X314" i="1"/>
  <c r="X198" i="1"/>
  <c r="X475" i="1"/>
  <c r="X470" i="1"/>
  <c r="X161" i="1"/>
  <c r="X251" i="1"/>
  <c r="X133" i="1"/>
  <c r="X167" i="1"/>
  <c r="X187" i="1"/>
  <c r="X34" i="1"/>
  <c r="X381" i="1"/>
  <c r="X480" i="1"/>
  <c r="X505" i="1"/>
  <c r="X272" i="1"/>
  <c r="X50" i="1"/>
  <c r="X377" i="1"/>
  <c r="X442" i="1"/>
  <c r="X25" i="1"/>
  <c r="X250" i="1"/>
  <c r="X116" i="1"/>
  <c r="X366" i="1"/>
  <c r="X333" i="1"/>
  <c r="X446" i="1"/>
  <c r="X398" i="1"/>
  <c r="X15" i="1"/>
  <c r="X26" i="1"/>
  <c r="X273" i="1"/>
  <c r="X429" i="1"/>
  <c r="X102" i="1"/>
  <c r="X191" i="1"/>
  <c r="X283" i="1"/>
  <c r="X471" i="1"/>
  <c r="X274" i="1"/>
  <c r="X415" i="1"/>
  <c r="X371" i="1"/>
  <c r="X299" i="1"/>
  <c r="X379" i="1"/>
  <c r="X132" i="1"/>
  <c r="X428" i="1"/>
  <c r="X77" i="1"/>
  <c r="X300" i="1"/>
  <c r="X439" i="1"/>
  <c r="X60" i="1"/>
  <c r="X420" i="1"/>
  <c r="X440" i="1"/>
  <c r="X120" i="1"/>
  <c r="X331" i="1"/>
  <c r="X483" i="1"/>
  <c r="X164" i="1"/>
  <c r="X219" i="1"/>
  <c r="X363" i="1"/>
  <c r="X383" i="1"/>
  <c r="X22" i="1"/>
  <c r="X48" i="1"/>
  <c r="X260" i="1"/>
  <c r="X255" i="1"/>
  <c r="X476" i="1"/>
  <c r="X124" i="1"/>
  <c r="X140" i="1"/>
  <c r="X46" i="1"/>
  <c r="X385" i="1"/>
  <c r="X43" i="1"/>
  <c r="X344" i="1"/>
  <c r="X259" i="1"/>
  <c r="X451" i="1"/>
  <c r="X346" i="1"/>
  <c r="X79" i="1"/>
  <c r="X348" i="1"/>
  <c r="X394" i="1"/>
  <c r="X435" i="1"/>
  <c r="X365" i="1"/>
  <c r="X486" i="1"/>
  <c r="X443" i="1"/>
  <c r="X70" i="1"/>
  <c r="X395" i="1"/>
  <c r="X427" i="1"/>
  <c r="X368" i="1"/>
  <c r="X403" i="1"/>
  <c r="X437" i="1"/>
  <c r="X328" i="1"/>
  <c r="X81" i="1"/>
  <c r="X397" i="1"/>
  <c r="X484" i="1"/>
  <c r="X473" i="1"/>
  <c r="X402" i="1"/>
  <c r="X492" i="1"/>
  <c r="X487" i="1"/>
  <c r="X414" i="1"/>
  <c r="X334" i="1"/>
  <c r="O32" i="1"/>
  <c r="O354" i="1"/>
  <c r="O278" i="1"/>
  <c r="O443" i="1"/>
  <c r="O60" i="1"/>
  <c r="O327" i="1"/>
  <c r="O3" i="1"/>
  <c r="O31" i="1"/>
  <c r="O341" i="1"/>
  <c r="O104" i="1"/>
  <c r="O93" i="1"/>
  <c r="O216" i="1"/>
  <c r="O204" i="1"/>
  <c r="O274" i="1"/>
  <c r="O478" i="1"/>
  <c r="O363" i="1"/>
  <c r="O387" i="1"/>
  <c r="O13" i="1"/>
  <c r="O353" i="1"/>
  <c r="O248" i="1"/>
  <c r="O16" i="1"/>
  <c r="O201" i="1"/>
  <c r="O2" i="1"/>
  <c r="O9" i="1"/>
  <c r="O15" i="1"/>
  <c r="O436" i="1"/>
  <c r="O54" i="1"/>
  <c r="O380" i="1"/>
  <c r="O391" i="1"/>
  <c r="O228" i="1"/>
  <c r="O503" i="1"/>
  <c r="O48" i="1"/>
  <c r="O501" i="1"/>
  <c r="O293" i="1"/>
  <c r="O207" i="1"/>
  <c r="O230" i="1"/>
  <c r="O359" i="1"/>
  <c r="O18" i="1"/>
  <c r="O260" i="1"/>
  <c r="O178" i="1"/>
  <c r="O75" i="1"/>
  <c r="O165" i="1"/>
  <c r="O162" i="1"/>
  <c r="O160" i="1"/>
  <c r="O40" i="1"/>
  <c r="O406" i="1"/>
  <c r="O318" i="1"/>
  <c r="O364" i="1"/>
  <c r="O277" i="1"/>
  <c r="O421" i="1"/>
  <c r="O348" i="1"/>
  <c r="O150" i="1"/>
  <c r="O507" i="1"/>
  <c r="O118" i="1"/>
  <c r="O482" i="1"/>
  <c r="O304" i="1"/>
  <c r="O474" i="1"/>
  <c r="O257" i="1"/>
  <c r="O106" i="1"/>
  <c r="O177" i="1"/>
  <c r="O440" i="1"/>
  <c r="O461" i="1"/>
  <c r="O101" i="1"/>
  <c r="O235" i="1"/>
  <c r="O437" i="1"/>
  <c r="O506" i="1"/>
  <c r="O394" i="1"/>
  <c r="O457" i="1"/>
  <c r="O322" i="1"/>
  <c r="O276" i="1"/>
  <c r="O460" i="1"/>
  <c r="O366" i="1"/>
  <c r="O56" i="1"/>
  <c r="O172" i="1"/>
  <c r="O481" i="1"/>
  <c r="O314" i="1"/>
  <c r="O34" i="1"/>
  <c r="O393" i="1"/>
  <c r="O320" i="1"/>
  <c r="O303" i="1"/>
  <c r="O468" i="1"/>
  <c r="O45" i="1"/>
  <c r="O100" i="1"/>
  <c r="O279" i="1"/>
  <c r="O58" i="1"/>
  <c r="O203" i="1"/>
  <c r="O64" i="1"/>
  <c r="O372" i="1"/>
  <c r="O306" i="1"/>
  <c r="O434" i="1"/>
  <c r="O7" i="1"/>
  <c r="O385" i="1"/>
  <c r="O11" i="1"/>
  <c r="O208" i="1"/>
  <c r="O169" i="1"/>
  <c r="O388" i="1"/>
  <c r="O333" i="1"/>
  <c r="O283" i="1"/>
  <c r="O389" i="1"/>
  <c r="O19" i="1"/>
  <c r="O445" i="1"/>
  <c r="O5" i="1"/>
  <c r="O262" i="1"/>
  <c r="O404" i="1"/>
  <c r="O412" i="1"/>
  <c r="O264" i="1"/>
  <c r="O186" i="1"/>
  <c r="O86" i="1"/>
  <c r="O67" i="1"/>
  <c r="O71" i="1"/>
  <c r="O61" i="1"/>
  <c r="O256" i="1"/>
  <c r="O191" i="1"/>
  <c r="O449" i="1"/>
  <c r="O182" i="1"/>
  <c r="O10" i="1"/>
  <c r="O313" i="1"/>
  <c r="O374" i="1"/>
  <c r="O135" i="1"/>
  <c r="O455" i="1"/>
  <c r="O149" i="1"/>
  <c r="O377" i="1"/>
  <c r="O439" i="1"/>
  <c r="O367" i="1"/>
  <c r="O199" i="1"/>
  <c r="O289" i="1"/>
  <c r="O464" i="1"/>
  <c r="O62" i="1"/>
  <c r="O381" i="1"/>
  <c r="O295" i="1"/>
  <c r="O44" i="1"/>
  <c r="O30" i="1"/>
  <c r="O448" i="1"/>
  <c r="O35" i="1"/>
  <c r="O432" i="1"/>
  <c r="O454" i="1"/>
  <c r="O21" i="1"/>
  <c r="O176" i="1"/>
  <c r="O384" i="1"/>
  <c r="O475" i="1"/>
  <c r="O145" i="1"/>
  <c r="O226" i="1"/>
  <c r="O409" i="1"/>
  <c r="O179" i="1"/>
  <c r="O210" i="1"/>
  <c r="O107" i="1"/>
  <c r="O229" i="1"/>
  <c r="O505" i="1"/>
  <c r="O25" i="1"/>
  <c r="O328" i="1"/>
  <c r="O355" i="1"/>
  <c r="O337" i="1"/>
  <c r="O251" i="1"/>
  <c r="O500" i="1"/>
  <c r="O232" i="1"/>
  <c r="O427" i="1"/>
  <c r="O438" i="1"/>
  <c r="O502" i="1"/>
  <c r="O105" i="1"/>
  <c r="O284" i="1"/>
  <c r="O350" i="1"/>
  <c r="O197" i="1"/>
  <c r="O36" i="1"/>
  <c r="O357" i="1"/>
  <c r="O332" i="1"/>
  <c r="O215" i="1"/>
  <c r="O132" i="1"/>
  <c r="O51" i="1"/>
  <c r="O456" i="1"/>
  <c r="O319" i="1"/>
  <c r="O239" i="1"/>
  <c r="O497" i="1"/>
  <c r="O489" i="1"/>
  <c r="O252" i="1"/>
  <c r="O171" i="1"/>
  <c r="O496" i="1"/>
  <c r="O225" i="1"/>
  <c r="O423" i="1"/>
  <c r="O390" i="1"/>
  <c r="O113" i="1"/>
  <c r="O111" i="1"/>
  <c r="O205" i="1"/>
  <c r="O351" i="1"/>
  <c r="O96" i="1"/>
  <c r="O258" i="1"/>
  <c r="O462" i="1"/>
  <c r="O188" i="1"/>
  <c r="O447" i="1"/>
  <c r="O397" i="1"/>
  <c r="O219" i="1"/>
  <c r="O154" i="1"/>
  <c r="O184" i="1"/>
  <c r="O243" i="1"/>
  <c r="O38" i="1"/>
  <c r="O296" i="1"/>
  <c r="O233" i="1"/>
  <c r="O253" i="1"/>
  <c r="O209" i="1"/>
  <c r="O398" i="1"/>
  <c r="O66" i="1"/>
  <c r="O14" i="1"/>
  <c r="O131" i="1"/>
  <c r="O493" i="1"/>
  <c r="O147" i="1"/>
  <c r="O433" i="1"/>
  <c r="O265" i="1"/>
  <c r="O298" i="1"/>
  <c r="O24" i="1"/>
  <c r="O490" i="1"/>
  <c r="O27" i="1"/>
  <c r="O491" i="1"/>
  <c r="O224" i="1"/>
  <c r="O141" i="1"/>
  <c r="O309" i="1"/>
  <c r="O126" i="1"/>
  <c r="O338" i="1"/>
  <c r="O198" i="1"/>
  <c r="O98" i="1"/>
  <c r="O356" i="1"/>
  <c r="O386" i="1"/>
  <c r="O349" i="1"/>
  <c r="O125" i="1"/>
  <c r="O92" i="1"/>
  <c r="O469" i="1"/>
  <c r="O183" i="1"/>
  <c r="O413" i="1"/>
  <c r="O402" i="1"/>
  <c r="O234" i="1"/>
  <c r="O196" i="1"/>
  <c r="O72" i="1"/>
  <c r="O138" i="1"/>
  <c r="O422" i="1"/>
  <c r="O371" i="1"/>
  <c r="O46" i="1"/>
  <c r="O241" i="1"/>
  <c r="O420" i="1"/>
  <c r="O217" i="1"/>
  <c r="O74" i="1"/>
  <c r="O164" i="1"/>
  <c r="O467" i="1"/>
  <c r="O20" i="1"/>
  <c r="O379" i="1"/>
  <c r="O339" i="1"/>
  <c r="O294" i="1"/>
  <c r="O102" i="1"/>
  <c r="O444" i="1"/>
  <c r="O417" i="1"/>
  <c r="O77" i="1"/>
  <c r="O450" i="1"/>
  <c r="O259" i="1"/>
  <c r="O121" i="1"/>
  <c r="O336" i="1"/>
  <c r="O39" i="1"/>
  <c r="O250" i="1"/>
  <c r="O181" i="1"/>
  <c r="O42" i="1"/>
  <c r="O470" i="1"/>
  <c r="O231" i="1"/>
  <c r="O498" i="1"/>
  <c r="O297" i="1"/>
  <c r="O180" i="1"/>
  <c r="O97" i="1"/>
  <c r="O89" i="1"/>
  <c r="O373" i="1"/>
  <c r="O281" i="1"/>
  <c r="O459" i="1"/>
  <c r="O425" i="1"/>
  <c r="O405" i="1"/>
  <c r="O189" i="1"/>
  <c r="O418" i="1"/>
  <c r="O139" i="1"/>
  <c r="O192" i="1"/>
  <c r="O214" i="1"/>
  <c r="O37" i="1"/>
  <c r="O352" i="1"/>
  <c r="O55" i="1"/>
  <c r="O128" i="1"/>
  <c r="O194" i="1"/>
  <c r="O263" i="1"/>
  <c r="O158" i="1"/>
  <c r="O161" i="1"/>
  <c r="O477" i="1"/>
  <c r="O408" i="1"/>
  <c r="O267" i="1"/>
  <c r="O4" i="1"/>
  <c r="O200" i="1"/>
  <c r="O91" i="1"/>
  <c r="O227" i="1"/>
  <c r="O78" i="1"/>
  <c r="O272" i="1"/>
  <c r="O403" i="1"/>
  <c r="O140" i="1"/>
  <c r="O167" i="1"/>
  <c r="O472" i="1"/>
  <c r="O290" i="1"/>
  <c r="O358" i="1"/>
  <c r="O407" i="1"/>
  <c r="O185" i="1"/>
  <c r="O22" i="1"/>
  <c r="O123" i="1"/>
  <c r="O401" i="1"/>
  <c r="O28" i="1"/>
  <c r="O268" i="1"/>
  <c r="O159" i="1"/>
  <c r="O345" i="1"/>
  <c r="O330" i="1"/>
  <c r="O375" i="1"/>
  <c r="O110" i="1"/>
  <c r="O479" i="1"/>
  <c r="O307" i="1"/>
  <c r="O80" i="1"/>
  <c r="O166" i="1"/>
  <c r="O331" i="1"/>
  <c r="O275" i="1"/>
  <c r="O33" i="1"/>
  <c r="O451" i="1"/>
  <c r="O212" i="1"/>
  <c r="O137" i="1"/>
  <c r="O236" i="1"/>
  <c r="O146" i="1"/>
  <c r="O499" i="1"/>
  <c r="O311" i="1"/>
  <c r="O213" i="1"/>
  <c r="O73" i="1"/>
  <c r="O426" i="1"/>
  <c r="O361" i="1"/>
  <c r="O419" i="1"/>
  <c r="O369" i="1"/>
  <c r="O316" i="1"/>
  <c r="O473" i="1"/>
  <c r="O108" i="1"/>
  <c r="O23" i="1"/>
  <c r="O238" i="1"/>
  <c r="O324" i="1"/>
  <c r="O163" i="1"/>
  <c r="O392" i="1"/>
  <c r="O130" i="1"/>
  <c r="O247" i="1"/>
  <c r="O63" i="1"/>
  <c r="O429" i="1"/>
  <c r="O396" i="1"/>
  <c r="O292" i="1"/>
  <c r="O360" i="1"/>
  <c r="O143" i="1"/>
  <c r="O376" i="1"/>
  <c r="O334" i="1"/>
  <c r="O156" i="1"/>
  <c r="O362" i="1"/>
  <c r="O124" i="1"/>
  <c r="O242" i="1"/>
  <c r="O441" i="1"/>
  <c r="O370" i="1"/>
  <c r="O463" i="1"/>
  <c r="O286" i="1"/>
  <c r="O79" i="1"/>
  <c r="O487" i="1"/>
  <c r="O395" i="1"/>
  <c r="O416" i="1"/>
  <c r="O152" i="1"/>
  <c r="O6" i="1"/>
  <c r="O310" i="1"/>
  <c r="O494" i="1"/>
  <c r="O504" i="1"/>
  <c r="O136" i="1"/>
  <c r="O129" i="1"/>
  <c r="O68" i="1"/>
  <c r="O399" i="1"/>
  <c r="O446" i="1"/>
  <c r="O271" i="1"/>
  <c r="O52" i="1"/>
  <c r="O414" i="1"/>
  <c r="O453" i="1"/>
  <c r="O43" i="1"/>
  <c r="O151" i="1"/>
  <c r="O193" i="1"/>
  <c r="O142" i="1"/>
  <c r="O94" i="1"/>
  <c r="O365" i="1"/>
  <c r="O486" i="1"/>
  <c r="O382" i="1"/>
  <c r="O116" i="1"/>
  <c r="O223" i="1"/>
  <c r="O187" i="1"/>
  <c r="O50" i="1"/>
  <c r="O8" i="1"/>
  <c r="O103" i="1"/>
  <c r="O329" i="1"/>
  <c r="O218" i="1"/>
  <c r="O480" i="1"/>
  <c r="O49" i="1"/>
  <c r="O347" i="1"/>
  <c r="O168" i="1"/>
  <c r="O70" i="1"/>
  <c r="O317" i="1"/>
  <c r="O325" i="1"/>
  <c r="O174" i="1"/>
  <c r="O465" i="1"/>
  <c r="O134" i="1"/>
  <c r="O85" i="1"/>
  <c r="O282" i="1"/>
  <c r="O430" i="1"/>
  <c r="O321" i="1"/>
  <c r="O484" i="1"/>
  <c r="O175" i="1"/>
  <c r="O120" i="1"/>
  <c r="O90" i="1"/>
  <c r="O114" i="1"/>
  <c r="O190" i="1"/>
  <c r="O109" i="1"/>
  <c r="O261" i="1"/>
  <c r="O273" i="1"/>
  <c r="O157" i="1"/>
  <c r="O59" i="1"/>
  <c r="O83" i="1"/>
  <c r="O270" i="1"/>
  <c r="O249" i="1"/>
  <c r="O155" i="1"/>
  <c r="O246" i="1"/>
  <c r="O346" i="1"/>
  <c r="O170" i="1"/>
  <c r="O222" i="1"/>
  <c r="O81" i="1"/>
  <c r="O26" i="1"/>
  <c r="O305" i="1"/>
  <c r="O285" i="1"/>
  <c r="O17" i="1"/>
  <c r="O435" i="1"/>
  <c r="O173" i="1"/>
  <c r="O244" i="1"/>
  <c r="O476" i="1"/>
  <c r="O153" i="1"/>
  <c r="O344" i="1"/>
  <c r="O95" i="1"/>
  <c r="O431" i="1"/>
  <c r="O57" i="1"/>
  <c r="O88" i="1"/>
  <c r="O99" i="1"/>
  <c r="O424" i="1"/>
  <c r="O288" i="1"/>
  <c r="O483" i="1"/>
  <c r="O488" i="1"/>
  <c r="O301" i="1"/>
  <c r="O148" i="1"/>
  <c r="O458" i="1"/>
  <c r="O144" i="1"/>
  <c r="O221" i="1"/>
  <c r="O41" i="1"/>
  <c r="O240" i="1"/>
  <c r="O220" i="1"/>
  <c r="O112" i="1"/>
  <c r="O65" i="1"/>
  <c r="O452" i="1"/>
  <c r="O411" i="1"/>
  <c r="O69" i="1"/>
  <c r="O119" i="1"/>
  <c r="O471" i="1"/>
  <c r="O195" i="1"/>
  <c r="O255" i="1"/>
  <c r="O287" i="1"/>
  <c r="O343" i="1"/>
  <c r="O300" i="1"/>
  <c r="O254" i="1"/>
  <c r="O299" i="1"/>
  <c r="O133" i="1"/>
  <c r="O415" i="1"/>
  <c r="O308" i="1"/>
  <c r="O485" i="1"/>
  <c r="O378" i="1"/>
  <c r="O291" i="1"/>
  <c r="O280" i="1"/>
  <c r="O312" i="1"/>
  <c r="O211" i="1"/>
  <c r="O302" i="1"/>
  <c r="O87" i="1"/>
  <c r="O115" i="1"/>
  <c r="O29" i="1"/>
  <c r="O269" i="1"/>
  <c r="O326" i="1"/>
  <c r="O368" i="1"/>
  <c r="O342" i="1"/>
  <c r="O12" i="1"/>
  <c r="O206" i="1"/>
  <c r="O84" i="1"/>
  <c r="O82" i="1"/>
  <c r="O383" i="1"/>
  <c r="O47" i="1"/>
  <c r="O335" i="1"/>
  <c r="O492" i="1"/>
  <c r="O400" i="1"/>
  <c r="O428" i="1"/>
  <c r="O266" i="1"/>
  <c r="O442" i="1"/>
  <c r="O410" i="1"/>
  <c r="O237" i="1"/>
  <c r="O122" i="1"/>
  <c r="O117" i="1"/>
  <c r="O466" i="1"/>
  <c r="O340" i="1"/>
  <c r="O76" i="1"/>
  <c r="O53" i="1"/>
  <c r="O202" i="1"/>
  <c r="O127" i="1"/>
  <c r="O495" i="1"/>
  <c r="O245" i="1"/>
  <c r="O323" i="1"/>
  <c r="L315" i="1"/>
  <c r="L189" i="1"/>
  <c r="L438" i="1"/>
  <c r="L500" i="1"/>
  <c r="L425" i="1"/>
  <c r="L85" i="1"/>
  <c r="L209" i="1"/>
  <c r="L367" i="1"/>
  <c r="L47" i="1"/>
  <c r="L354" i="1"/>
  <c r="L19" i="1"/>
  <c r="L434" i="1"/>
  <c r="L35" i="1"/>
  <c r="L8" i="1"/>
  <c r="L109" i="1"/>
  <c r="L123" i="1"/>
  <c r="L200" i="1"/>
  <c r="L64" i="1"/>
  <c r="L30" i="1"/>
  <c r="L499" i="1"/>
  <c r="L183" i="1"/>
  <c r="L418" i="1"/>
  <c r="L216" i="1"/>
  <c r="L386" i="1"/>
  <c r="L52" i="1"/>
  <c r="L125" i="1"/>
  <c r="L239" i="1"/>
  <c r="L134" i="1"/>
  <c r="L13" i="1"/>
  <c r="L370" i="1"/>
  <c r="L337" i="1"/>
  <c r="L58" i="1"/>
  <c r="L83" i="1"/>
  <c r="L426" i="1"/>
  <c r="L59" i="1"/>
  <c r="L277" i="1"/>
  <c r="L170" i="1"/>
  <c r="L31" i="1"/>
  <c r="L313" i="1"/>
  <c r="L353" i="1"/>
  <c r="L345" i="1"/>
  <c r="L265" i="1"/>
  <c r="L482" i="1"/>
  <c r="L453" i="1"/>
  <c r="L55" i="1"/>
  <c r="L264" i="1"/>
  <c r="L450" i="1"/>
  <c r="L456" i="1"/>
  <c r="L118" i="1"/>
  <c r="L497" i="1"/>
  <c r="L29" i="1"/>
  <c r="L142" i="1"/>
  <c r="L316" i="1"/>
  <c r="L208" i="1"/>
  <c r="L178" i="1"/>
  <c r="L14" i="1"/>
  <c r="L322" i="1"/>
  <c r="L502" i="1"/>
  <c r="L243" i="1"/>
  <c r="L282" i="1"/>
  <c r="L332" i="1"/>
  <c r="L12" i="1"/>
  <c r="L275" i="1"/>
  <c r="L193" i="1"/>
  <c r="L246" i="1"/>
  <c r="L424" i="1"/>
  <c r="L2" i="1"/>
  <c r="L417" i="1"/>
  <c r="L223" i="1"/>
  <c r="L147" i="1"/>
  <c r="L201" i="1"/>
  <c r="L391" i="1"/>
  <c r="L409" i="1"/>
  <c r="L138" i="1"/>
  <c r="L220" i="1"/>
  <c r="L159" i="1"/>
  <c r="L33" i="1"/>
  <c r="L49" i="1"/>
  <c r="L151" i="1"/>
  <c r="L197" i="1"/>
  <c r="L236" i="1"/>
  <c r="L506" i="1"/>
  <c r="L66" i="1"/>
  <c r="L190" i="1"/>
  <c r="L205" i="1"/>
  <c r="L507" i="1"/>
  <c r="L404" i="1"/>
  <c r="L320" i="1"/>
  <c r="L196" i="1"/>
  <c r="L233" i="1"/>
  <c r="L99" i="1"/>
  <c r="L75" i="1"/>
  <c r="L364" i="1"/>
  <c r="L351" i="1"/>
  <c r="L148" i="1"/>
  <c r="L410" i="1"/>
  <c r="L343" i="1"/>
  <c r="L493" i="1"/>
  <c r="L61" i="1"/>
  <c r="L23" i="1"/>
  <c r="L463" i="1"/>
  <c r="L269" i="1"/>
  <c r="L141" i="1"/>
  <c r="L412" i="1"/>
  <c r="L362" i="1"/>
  <c r="L126" i="1"/>
  <c r="L199" i="1"/>
  <c r="L107" i="1"/>
  <c r="L203" i="1"/>
  <c r="L211" i="1"/>
  <c r="L388" i="1"/>
  <c r="L88" i="1"/>
  <c r="L496" i="1"/>
  <c r="L330" i="1"/>
  <c r="L115" i="1"/>
  <c r="L32" i="1"/>
  <c r="L68" i="1"/>
  <c r="L457" i="1"/>
  <c r="L389" i="1"/>
  <c r="L289" i="1"/>
  <c r="L105" i="1"/>
  <c r="L305" i="1"/>
  <c r="L406" i="1"/>
  <c r="L307" i="1"/>
  <c r="L45" i="1"/>
  <c r="L474" i="1"/>
  <c r="L194" i="1"/>
  <c r="L318" i="1"/>
  <c r="L291" i="1"/>
  <c r="L101" i="1"/>
  <c r="L240" i="1"/>
  <c r="L217" i="1"/>
  <c r="L143" i="1"/>
  <c r="L3" i="1"/>
  <c r="L248" i="1"/>
  <c r="L94" i="1"/>
  <c r="L53" i="1"/>
  <c r="L423" i="1"/>
  <c r="L387" i="1"/>
  <c r="L206" i="1"/>
  <c r="L244" i="1"/>
  <c r="L235" i="1"/>
  <c r="L137" i="1"/>
  <c r="L135" i="1"/>
  <c r="L285" i="1"/>
  <c r="L271" i="1"/>
  <c r="L20" i="1"/>
  <c r="L276" i="1"/>
  <c r="L238" i="1"/>
  <c r="L278" i="1"/>
  <c r="L38" i="1"/>
  <c r="L78" i="1"/>
  <c r="L340" i="1"/>
  <c r="L501" i="1"/>
  <c r="L485" i="1"/>
  <c r="L163" i="1"/>
  <c r="L421" i="1"/>
  <c r="L452" i="1"/>
  <c r="L215" i="1"/>
  <c r="L358" i="1"/>
  <c r="L256" i="1"/>
  <c r="L390" i="1"/>
  <c r="L495" i="1"/>
  <c r="L80" i="1"/>
  <c r="L204" i="1"/>
  <c r="L153" i="1"/>
  <c r="L65" i="1"/>
  <c r="L327" i="1"/>
  <c r="L261" i="1"/>
  <c r="L336" i="1"/>
  <c r="L252" i="1"/>
  <c r="L92" i="1"/>
  <c r="L373" i="1"/>
  <c r="L173" i="1"/>
  <c r="L311" i="1"/>
  <c r="L263" i="1"/>
  <c r="L144" i="1"/>
  <c r="L349" i="1"/>
  <c r="L127" i="1"/>
  <c r="L182" i="1"/>
  <c r="L114" i="1"/>
  <c r="L6" i="1"/>
  <c r="L374" i="1"/>
  <c r="L89" i="1"/>
  <c r="L11" i="1"/>
  <c r="L42" i="1"/>
  <c r="L57" i="1"/>
  <c r="L234" i="1"/>
  <c r="L21" i="1"/>
  <c r="L24" i="1"/>
  <c r="L97" i="1"/>
  <c r="L157" i="1"/>
  <c r="L176" i="1"/>
  <c r="L292" i="1"/>
  <c r="L186" i="1"/>
  <c r="L347" i="1"/>
  <c r="L213" i="1"/>
  <c r="L110" i="1"/>
  <c r="L413" i="1"/>
  <c r="L242" i="1"/>
  <c r="L286" i="1"/>
  <c r="L73" i="1"/>
  <c r="L267" i="1"/>
  <c r="L369" i="1"/>
  <c r="L352" i="1"/>
  <c r="L326" i="1"/>
  <c r="L445" i="1"/>
  <c r="L400" i="1"/>
  <c r="L467" i="1"/>
  <c r="L469" i="1"/>
  <c r="L16" i="1"/>
  <c r="L254" i="1"/>
  <c r="L18" i="1"/>
  <c r="L150" i="1"/>
  <c r="L298" i="1"/>
  <c r="L27" i="1"/>
  <c r="L422" i="1"/>
  <c r="L207" i="1"/>
  <c r="L136" i="1"/>
  <c r="L174" i="1"/>
  <c r="L281" i="1"/>
  <c r="L225" i="1"/>
  <c r="L160" i="1"/>
  <c r="L9" i="1"/>
  <c r="L185" i="1"/>
  <c r="L293" i="1"/>
  <c r="L10" i="1"/>
  <c r="L310" i="1"/>
  <c r="L149" i="1"/>
  <c r="L76" i="1"/>
  <c r="L287" i="1"/>
  <c r="L393" i="1"/>
  <c r="L431" i="1"/>
  <c r="L72" i="1"/>
  <c r="L237" i="1"/>
  <c r="L295" i="1"/>
  <c r="L477" i="1"/>
  <c r="L212" i="1"/>
  <c r="L461" i="1"/>
  <c r="L268" i="1"/>
  <c r="L478" i="1"/>
  <c r="L224" i="1"/>
  <c r="L171" i="1"/>
  <c r="L342" i="1"/>
  <c r="L104" i="1"/>
  <c r="L129" i="1"/>
  <c r="L294" i="1"/>
  <c r="L40" i="1"/>
  <c r="L447" i="1"/>
  <c r="L90" i="1"/>
  <c r="L100" i="1"/>
  <c r="L355" i="1"/>
  <c r="L401" i="1"/>
  <c r="L162" i="1"/>
  <c r="L71" i="1"/>
  <c r="L329" i="1"/>
  <c r="L430" i="1"/>
  <c r="L433" i="1"/>
  <c r="L139" i="1"/>
  <c r="L226" i="1"/>
  <c r="L232" i="1"/>
  <c r="L156" i="1"/>
  <c r="L130" i="1"/>
  <c r="L338" i="1"/>
  <c r="L479" i="1"/>
  <c r="L86" i="1"/>
  <c r="L121" i="1"/>
  <c r="L312" i="1"/>
  <c r="L67" i="1"/>
  <c r="L468" i="1"/>
  <c r="L158" i="1"/>
  <c r="L341" i="1"/>
  <c r="L280" i="1"/>
  <c r="L113" i="1"/>
  <c r="L108" i="1"/>
  <c r="L228" i="1"/>
  <c r="L36" i="1"/>
  <c r="L488" i="1"/>
  <c r="L290" i="1"/>
  <c r="L7" i="1"/>
  <c r="L119" i="1"/>
  <c r="L399" i="1"/>
  <c r="L188" i="1"/>
  <c r="L231" i="1"/>
  <c r="L339" i="1"/>
  <c r="L145" i="1"/>
  <c r="L309" i="1"/>
  <c r="L112" i="1"/>
  <c r="L258" i="1"/>
  <c r="L229" i="1"/>
  <c r="L218" i="1"/>
  <c r="L494" i="1"/>
  <c r="L69" i="1"/>
  <c r="L459" i="1"/>
  <c r="L82" i="1"/>
  <c r="L481" i="1"/>
  <c r="L359" i="1"/>
  <c r="L106" i="1"/>
  <c r="L465" i="1"/>
  <c r="L357" i="1"/>
  <c r="L28" i="1"/>
  <c r="L146" i="1"/>
  <c r="L37" i="1"/>
  <c r="L152" i="1"/>
  <c r="L325" i="1"/>
  <c r="L378" i="1"/>
  <c r="L131" i="1"/>
  <c r="L462" i="1"/>
  <c r="L288" i="1"/>
  <c r="L335" i="1"/>
  <c r="L41" i="1"/>
  <c r="L51" i="1"/>
  <c r="L4" i="1"/>
  <c r="L270" i="1"/>
  <c r="L491" i="1"/>
  <c r="L303" i="1"/>
  <c r="L405" i="1"/>
  <c r="L202" i="1"/>
  <c r="L498" i="1"/>
  <c r="L63" i="1"/>
  <c r="L98" i="1"/>
  <c r="L436" i="1"/>
  <c r="L308" i="1"/>
  <c r="L253" i="1"/>
  <c r="L39" i="1"/>
  <c r="L458" i="1"/>
  <c r="L257" i="1"/>
  <c r="L384" i="1"/>
  <c r="L192" i="1"/>
  <c r="L17" i="1"/>
  <c r="L444" i="1"/>
  <c r="L154" i="1"/>
  <c r="L166" i="1"/>
  <c r="L396" i="1"/>
  <c r="L460" i="1"/>
  <c r="L372" i="1"/>
  <c r="L296" i="1"/>
  <c r="L382" i="1"/>
  <c r="L323" i="1"/>
  <c r="L301" i="1"/>
  <c r="L227" i="1"/>
  <c r="L181" i="1"/>
  <c r="L490" i="1"/>
  <c r="L184" i="1"/>
  <c r="L111" i="1"/>
  <c r="L380" i="1"/>
  <c r="L241" i="1"/>
  <c r="L324" i="1"/>
  <c r="L319" i="1"/>
  <c r="L165" i="1"/>
  <c r="L84" i="1"/>
  <c r="L54" i="1"/>
  <c r="L262" i="1"/>
  <c r="L466" i="1"/>
  <c r="L321" i="1"/>
  <c r="L221" i="1"/>
  <c r="L416" i="1"/>
  <c r="L449" i="1"/>
  <c r="L172" i="1"/>
  <c r="L249" i="1"/>
  <c r="L304" i="1"/>
  <c r="L96" i="1"/>
  <c r="L210" i="1"/>
  <c r="L441" i="1"/>
  <c r="L74" i="1"/>
  <c r="L454" i="1"/>
  <c r="L360" i="1"/>
  <c r="L375" i="1"/>
  <c r="L448" i="1"/>
  <c r="L169" i="1"/>
  <c r="L179" i="1"/>
  <c r="L122" i="1"/>
  <c r="L408" i="1"/>
  <c r="L455" i="1"/>
  <c r="L489" i="1"/>
  <c r="L472" i="1"/>
  <c r="L87" i="1"/>
  <c r="L266" i="1"/>
  <c r="L376" i="1"/>
  <c r="L95" i="1"/>
  <c r="L317" i="1"/>
  <c r="L407" i="1"/>
  <c r="L44" i="1"/>
  <c r="L297" i="1"/>
  <c r="L279" i="1"/>
  <c r="L392" i="1"/>
  <c r="L504" i="1"/>
  <c r="L432" i="1"/>
  <c r="L306" i="1"/>
  <c r="L93" i="1"/>
  <c r="L284" i="1"/>
  <c r="L155" i="1"/>
  <c r="L5" i="1"/>
  <c r="L168" i="1"/>
  <c r="L128" i="1"/>
  <c r="L56" i="1"/>
  <c r="L214" i="1"/>
  <c r="L302" i="1"/>
  <c r="L245" i="1"/>
  <c r="L361" i="1"/>
  <c r="L247" i="1"/>
  <c r="L419" i="1"/>
  <c r="L411" i="1"/>
  <c r="L91" i="1"/>
  <c r="L103" i="1"/>
  <c r="L222" i="1"/>
  <c r="L177" i="1"/>
  <c r="L62" i="1"/>
  <c r="L175" i="1"/>
  <c r="L117" i="1"/>
  <c r="L180" i="1"/>
  <c r="L230" i="1"/>
  <c r="L356" i="1"/>
  <c r="L195" i="1"/>
  <c r="L464" i="1"/>
  <c r="L503" i="1"/>
  <c r="L350" i="1"/>
  <c r="L314" i="1"/>
  <c r="L198" i="1"/>
  <c r="L475" i="1"/>
  <c r="L470" i="1"/>
  <c r="L161" i="1"/>
  <c r="L251" i="1"/>
  <c r="L133" i="1"/>
  <c r="L167" i="1"/>
  <c r="L187" i="1"/>
  <c r="L34" i="1"/>
  <c r="L381" i="1"/>
  <c r="L480" i="1"/>
  <c r="L505" i="1"/>
  <c r="L272" i="1"/>
  <c r="L50" i="1"/>
  <c r="L377" i="1"/>
  <c r="L442" i="1"/>
  <c r="L25" i="1"/>
  <c r="L250" i="1"/>
  <c r="L116" i="1"/>
  <c r="L366" i="1"/>
  <c r="L333" i="1"/>
  <c r="L446" i="1"/>
  <c r="L398" i="1"/>
  <c r="L15" i="1"/>
  <c r="L26" i="1"/>
  <c r="L273" i="1"/>
  <c r="L429" i="1"/>
  <c r="L102" i="1"/>
  <c r="L191" i="1"/>
  <c r="L283" i="1"/>
  <c r="L471" i="1"/>
  <c r="L274" i="1"/>
  <c r="L415" i="1"/>
  <c r="L371" i="1"/>
  <c r="L299" i="1"/>
  <c r="L379" i="1"/>
  <c r="L132" i="1"/>
  <c r="L428" i="1"/>
  <c r="L77" i="1"/>
  <c r="L300" i="1"/>
  <c r="L439" i="1"/>
  <c r="L60" i="1"/>
  <c r="L420" i="1"/>
  <c r="L440" i="1"/>
  <c r="L120" i="1"/>
  <c r="L331" i="1"/>
  <c r="L483" i="1"/>
  <c r="L164" i="1"/>
  <c r="L219" i="1"/>
  <c r="L363" i="1"/>
  <c r="L383" i="1"/>
  <c r="L22" i="1"/>
  <c r="L48" i="1"/>
  <c r="L260" i="1"/>
  <c r="L255" i="1"/>
  <c r="L476" i="1"/>
  <c r="L124" i="1"/>
  <c r="L140" i="1"/>
  <c r="L46" i="1"/>
  <c r="L385" i="1"/>
  <c r="L43" i="1"/>
  <c r="L344" i="1"/>
  <c r="L259" i="1"/>
  <c r="L451" i="1"/>
  <c r="L346" i="1"/>
  <c r="L79" i="1"/>
  <c r="L348" i="1"/>
  <c r="L394" i="1"/>
  <c r="L435" i="1"/>
  <c r="L365" i="1"/>
  <c r="L486" i="1"/>
  <c r="L443" i="1"/>
  <c r="L70" i="1"/>
  <c r="L395" i="1"/>
  <c r="L427" i="1"/>
  <c r="L368" i="1"/>
  <c r="L403" i="1"/>
  <c r="L437" i="1"/>
  <c r="L328" i="1"/>
  <c r="L81" i="1"/>
  <c r="L397" i="1"/>
  <c r="L484" i="1"/>
  <c r="L473" i="1"/>
  <c r="L402" i="1"/>
  <c r="L492" i="1"/>
  <c r="L487" i="1"/>
  <c r="L414" i="1"/>
  <c r="L334" i="1"/>
  <c r="K315" i="1"/>
  <c r="W315" i="1" s="1"/>
  <c r="K189" i="1"/>
  <c r="W189" i="1" s="1"/>
  <c r="K438" i="1"/>
  <c r="W438" i="1" s="1"/>
  <c r="K500" i="1"/>
  <c r="W500" i="1" s="1"/>
  <c r="K425" i="1"/>
  <c r="W425" i="1" s="1"/>
  <c r="K85" i="1"/>
  <c r="W85" i="1" s="1"/>
  <c r="K209" i="1"/>
  <c r="W209" i="1" s="1"/>
  <c r="K367" i="1"/>
  <c r="W367" i="1" s="1"/>
  <c r="K47" i="1"/>
  <c r="W47" i="1" s="1"/>
  <c r="K354" i="1"/>
  <c r="W354" i="1" s="1"/>
  <c r="K19" i="1"/>
  <c r="W19" i="1" s="1"/>
  <c r="K434" i="1"/>
  <c r="W434" i="1" s="1"/>
  <c r="K35" i="1"/>
  <c r="W35" i="1" s="1"/>
  <c r="K8" i="1"/>
  <c r="W8" i="1" s="1"/>
  <c r="K109" i="1"/>
  <c r="W109" i="1" s="1"/>
  <c r="K123" i="1"/>
  <c r="W123" i="1" s="1"/>
  <c r="K200" i="1"/>
  <c r="W200" i="1" s="1"/>
  <c r="K64" i="1"/>
  <c r="W64" i="1" s="1"/>
  <c r="K30" i="1"/>
  <c r="W30" i="1" s="1"/>
  <c r="K499" i="1"/>
  <c r="W499" i="1" s="1"/>
  <c r="K183" i="1"/>
  <c r="W183" i="1" s="1"/>
  <c r="K418" i="1"/>
  <c r="W418" i="1" s="1"/>
  <c r="K216" i="1"/>
  <c r="W216" i="1" s="1"/>
  <c r="K386" i="1"/>
  <c r="W386" i="1" s="1"/>
  <c r="K52" i="1"/>
  <c r="W52" i="1" s="1"/>
  <c r="K125" i="1"/>
  <c r="W125" i="1" s="1"/>
  <c r="K239" i="1"/>
  <c r="W239" i="1" s="1"/>
  <c r="K134" i="1"/>
  <c r="W134" i="1" s="1"/>
  <c r="K13" i="1"/>
  <c r="W13" i="1" s="1"/>
  <c r="K370" i="1"/>
  <c r="W370" i="1" s="1"/>
  <c r="K337" i="1"/>
  <c r="W337" i="1" s="1"/>
  <c r="K58" i="1"/>
  <c r="W58" i="1" s="1"/>
  <c r="K83" i="1"/>
  <c r="W83" i="1" s="1"/>
  <c r="K426" i="1"/>
  <c r="W426" i="1" s="1"/>
  <c r="K59" i="1"/>
  <c r="W59" i="1" s="1"/>
  <c r="K277" i="1"/>
  <c r="W277" i="1" s="1"/>
  <c r="K170" i="1"/>
  <c r="W170" i="1" s="1"/>
  <c r="K31" i="1"/>
  <c r="W31" i="1" s="1"/>
  <c r="K313" i="1"/>
  <c r="W313" i="1" s="1"/>
  <c r="K353" i="1"/>
  <c r="W353" i="1" s="1"/>
  <c r="K345" i="1"/>
  <c r="W345" i="1" s="1"/>
  <c r="K265" i="1"/>
  <c r="W265" i="1" s="1"/>
  <c r="K482" i="1"/>
  <c r="W482" i="1" s="1"/>
  <c r="K453" i="1"/>
  <c r="W453" i="1" s="1"/>
  <c r="K55" i="1"/>
  <c r="W55" i="1" s="1"/>
  <c r="K264" i="1"/>
  <c r="W264" i="1" s="1"/>
  <c r="K450" i="1"/>
  <c r="W450" i="1" s="1"/>
  <c r="K456" i="1"/>
  <c r="W456" i="1" s="1"/>
  <c r="K118" i="1"/>
  <c r="W118" i="1" s="1"/>
  <c r="K497" i="1"/>
  <c r="W497" i="1" s="1"/>
  <c r="K29" i="1"/>
  <c r="W29" i="1" s="1"/>
  <c r="K142" i="1"/>
  <c r="W142" i="1" s="1"/>
  <c r="K316" i="1"/>
  <c r="W316" i="1" s="1"/>
  <c r="K208" i="1"/>
  <c r="W208" i="1" s="1"/>
  <c r="K178" i="1"/>
  <c r="W178" i="1" s="1"/>
  <c r="K14" i="1"/>
  <c r="W14" i="1" s="1"/>
  <c r="K322" i="1"/>
  <c r="W322" i="1" s="1"/>
  <c r="K502" i="1"/>
  <c r="W502" i="1" s="1"/>
  <c r="K243" i="1"/>
  <c r="W243" i="1" s="1"/>
  <c r="K282" i="1"/>
  <c r="W282" i="1" s="1"/>
  <c r="K332" i="1"/>
  <c r="W332" i="1" s="1"/>
  <c r="K12" i="1"/>
  <c r="W12" i="1" s="1"/>
  <c r="K275" i="1"/>
  <c r="W275" i="1" s="1"/>
  <c r="K193" i="1"/>
  <c r="W193" i="1" s="1"/>
  <c r="K246" i="1"/>
  <c r="W246" i="1" s="1"/>
  <c r="K424" i="1"/>
  <c r="W424" i="1" s="1"/>
  <c r="K2" i="1"/>
  <c r="W2" i="1" s="1"/>
  <c r="K417" i="1"/>
  <c r="W417" i="1" s="1"/>
  <c r="K223" i="1"/>
  <c r="W223" i="1" s="1"/>
  <c r="K147" i="1"/>
  <c r="W147" i="1" s="1"/>
  <c r="K201" i="1"/>
  <c r="W201" i="1" s="1"/>
  <c r="K391" i="1"/>
  <c r="W391" i="1" s="1"/>
  <c r="K409" i="1"/>
  <c r="W409" i="1" s="1"/>
  <c r="K138" i="1"/>
  <c r="W138" i="1" s="1"/>
  <c r="K220" i="1"/>
  <c r="W220" i="1" s="1"/>
  <c r="K159" i="1"/>
  <c r="W159" i="1" s="1"/>
  <c r="K33" i="1"/>
  <c r="W33" i="1" s="1"/>
  <c r="K49" i="1"/>
  <c r="W49" i="1" s="1"/>
  <c r="K151" i="1"/>
  <c r="W151" i="1" s="1"/>
  <c r="K197" i="1"/>
  <c r="W197" i="1" s="1"/>
  <c r="K236" i="1"/>
  <c r="W236" i="1" s="1"/>
  <c r="K506" i="1"/>
  <c r="W506" i="1" s="1"/>
  <c r="K66" i="1"/>
  <c r="W66" i="1" s="1"/>
  <c r="K190" i="1"/>
  <c r="W190" i="1" s="1"/>
  <c r="K205" i="1"/>
  <c r="W205" i="1" s="1"/>
  <c r="K507" i="1"/>
  <c r="W507" i="1" s="1"/>
  <c r="K404" i="1"/>
  <c r="W404" i="1" s="1"/>
  <c r="K320" i="1"/>
  <c r="W320" i="1" s="1"/>
  <c r="K196" i="1"/>
  <c r="W196" i="1" s="1"/>
  <c r="K233" i="1"/>
  <c r="W233" i="1" s="1"/>
  <c r="K99" i="1"/>
  <c r="W99" i="1" s="1"/>
  <c r="K75" i="1"/>
  <c r="W75" i="1" s="1"/>
  <c r="K364" i="1"/>
  <c r="W364" i="1" s="1"/>
  <c r="K351" i="1"/>
  <c r="W351" i="1" s="1"/>
  <c r="K148" i="1"/>
  <c r="W148" i="1" s="1"/>
  <c r="K410" i="1"/>
  <c r="W410" i="1" s="1"/>
  <c r="K343" i="1"/>
  <c r="W343" i="1" s="1"/>
  <c r="K493" i="1"/>
  <c r="W493" i="1" s="1"/>
  <c r="K61" i="1"/>
  <c r="W61" i="1" s="1"/>
  <c r="K23" i="1"/>
  <c r="W23" i="1" s="1"/>
  <c r="K463" i="1"/>
  <c r="W463" i="1" s="1"/>
  <c r="K269" i="1"/>
  <c r="W269" i="1" s="1"/>
  <c r="K141" i="1"/>
  <c r="W141" i="1" s="1"/>
  <c r="K412" i="1"/>
  <c r="W412" i="1" s="1"/>
  <c r="K362" i="1"/>
  <c r="W362" i="1" s="1"/>
  <c r="K126" i="1"/>
  <c r="W126" i="1" s="1"/>
  <c r="K199" i="1"/>
  <c r="W199" i="1" s="1"/>
  <c r="K107" i="1"/>
  <c r="W107" i="1" s="1"/>
  <c r="K203" i="1"/>
  <c r="W203" i="1" s="1"/>
  <c r="K211" i="1"/>
  <c r="W211" i="1" s="1"/>
  <c r="K388" i="1"/>
  <c r="W388" i="1" s="1"/>
  <c r="K88" i="1"/>
  <c r="W88" i="1" s="1"/>
  <c r="K496" i="1"/>
  <c r="W496" i="1" s="1"/>
  <c r="K330" i="1"/>
  <c r="W330" i="1" s="1"/>
  <c r="K115" i="1"/>
  <c r="W115" i="1" s="1"/>
  <c r="K32" i="1"/>
  <c r="W32" i="1" s="1"/>
  <c r="K68" i="1"/>
  <c r="W68" i="1" s="1"/>
  <c r="K457" i="1"/>
  <c r="W457" i="1" s="1"/>
  <c r="K389" i="1"/>
  <c r="W389" i="1" s="1"/>
  <c r="K289" i="1"/>
  <c r="W289" i="1" s="1"/>
  <c r="K105" i="1"/>
  <c r="W105" i="1" s="1"/>
  <c r="K305" i="1"/>
  <c r="W305" i="1" s="1"/>
  <c r="K406" i="1"/>
  <c r="W406" i="1" s="1"/>
  <c r="K307" i="1"/>
  <c r="W307" i="1" s="1"/>
  <c r="K45" i="1"/>
  <c r="W45" i="1" s="1"/>
  <c r="K474" i="1"/>
  <c r="W474" i="1" s="1"/>
  <c r="K194" i="1"/>
  <c r="W194" i="1" s="1"/>
  <c r="K318" i="1"/>
  <c r="W318" i="1" s="1"/>
  <c r="K291" i="1"/>
  <c r="W291" i="1" s="1"/>
  <c r="K101" i="1"/>
  <c r="W101" i="1" s="1"/>
  <c r="K240" i="1"/>
  <c r="W240" i="1" s="1"/>
  <c r="K217" i="1"/>
  <c r="W217" i="1" s="1"/>
  <c r="K143" i="1"/>
  <c r="W143" i="1" s="1"/>
  <c r="K3" i="1"/>
  <c r="W3" i="1" s="1"/>
  <c r="K248" i="1"/>
  <c r="W248" i="1" s="1"/>
  <c r="K94" i="1"/>
  <c r="W94" i="1" s="1"/>
  <c r="K53" i="1"/>
  <c r="W53" i="1" s="1"/>
  <c r="K423" i="1"/>
  <c r="W423" i="1" s="1"/>
  <c r="K387" i="1"/>
  <c r="W387" i="1" s="1"/>
  <c r="K206" i="1"/>
  <c r="W206" i="1" s="1"/>
  <c r="K244" i="1"/>
  <c r="W244" i="1" s="1"/>
  <c r="K235" i="1"/>
  <c r="W235" i="1" s="1"/>
  <c r="K137" i="1"/>
  <c r="W137" i="1" s="1"/>
  <c r="K135" i="1"/>
  <c r="W135" i="1" s="1"/>
  <c r="K285" i="1"/>
  <c r="W285" i="1" s="1"/>
  <c r="K271" i="1"/>
  <c r="W271" i="1" s="1"/>
  <c r="K20" i="1"/>
  <c r="W20" i="1" s="1"/>
  <c r="K276" i="1"/>
  <c r="W276" i="1" s="1"/>
  <c r="K238" i="1"/>
  <c r="W238" i="1" s="1"/>
  <c r="K278" i="1"/>
  <c r="W278" i="1" s="1"/>
  <c r="K38" i="1"/>
  <c r="W38" i="1" s="1"/>
  <c r="K78" i="1"/>
  <c r="W78" i="1" s="1"/>
  <c r="K340" i="1"/>
  <c r="W340" i="1" s="1"/>
  <c r="K501" i="1"/>
  <c r="W501" i="1" s="1"/>
  <c r="K485" i="1"/>
  <c r="W485" i="1" s="1"/>
  <c r="K163" i="1"/>
  <c r="W163" i="1" s="1"/>
  <c r="K421" i="1"/>
  <c r="W421" i="1" s="1"/>
  <c r="K452" i="1"/>
  <c r="W452" i="1" s="1"/>
  <c r="K215" i="1"/>
  <c r="W215" i="1" s="1"/>
  <c r="K358" i="1"/>
  <c r="W358" i="1" s="1"/>
  <c r="K256" i="1"/>
  <c r="W256" i="1" s="1"/>
  <c r="K390" i="1"/>
  <c r="W390" i="1" s="1"/>
  <c r="K495" i="1"/>
  <c r="W495" i="1" s="1"/>
  <c r="K80" i="1"/>
  <c r="W80" i="1" s="1"/>
  <c r="K204" i="1"/>
  <c r="W204" i="1" s="1"/>
  <c r="K153" i="1"/>
  <c r="W153" i="1" s="1"/>
  <c r="K65" i="1"/>
  <c r="W65" i="1" s="1"/>
  <c r="K327" i="1"/>
  <c r="W327" i="1" s="1"/>
  <c r="K261" i="1"/>
  <c r="W261" i="1" s="1"/>
  <c r="K336" i="1"/>
  <c r="W336" i="1" s="1"/>
  <c r="K252" i="1"/>
  <c r="W252" i="1" s="1"/>
  <c r="K92" i="1"/>
  <c r="W92" i="1" s="1"/>
  <c r="K373" i="1"/>
  <c r="W373" i="1" s="1"/>
  <c r="K173" i="1"/>
  <c r="W173" i="1" s="1"/>
  <c r="K311" i="1"/>
  <c r="W311" i="1" s="1"/>
  <c r="K263" i="1"/>
  <c r="W263" i="1" s="1"/>
  <c r="K144" i="1"/>
  <c r="W144" i="1" s="1"/>
  <c r="K349" i="1"/>
  <c r="W349" i="1" s="1"/>
  <c r="K127" i="1"/>
  <c r="W127" i="1" s="1"/>
  <c r="K182" i="1"/>
  <c r="W182" i="1" s="1"/>
  <c r="K114" i="1"/>
  <c r="W114" i="1" s="1"/>
  <c r="K6" i="1"/>
  <c r="W6" i="1" s="1"/>
  <c r="K374" i="1"/>
  <c r="W374" i="1" s="1"/>
  <c r="K89" i="1"/>
  <c r="W89" i="1" s="1"/>
  <c r="K11" i="1"/>
  <c r="W11" i="1" s="1"/>
  <c r="K42" i="1"/>
  <c r="W42" i="1" s="1"/>
  <c r="K57" i="1"/>
  <c r="W57" i="1" s="1"/>
  <c r="K234" i="1"/>
  <c r="W234" i="1" s="1"/>
  <c r="K21" i="1"/>
  <c r="W21" i="1" s="1"/>
  <c r="K24" i="1"/>
  <c r="W24" i="1" s="1"/>
  <c r="K97" i="1"/>
  <c r="W97" i="1" s="1"/>
  <c r="K157" i="1"/>
  <c r="W157" i="1" s="1"/>
  <c r="K176" i="1"/>
  <c r="W176" i="1" s="1"/>
  <c r="K292" i="1"/>
  <c r="W292" i="1" s="1"/>
  <c r="K186" i="1"/>
  <c r="W186" i="1" s="1"/>
  <c r="K347" i="1"/>
  <c r="W347" i="1" s="1"/>
  <c r="K213" i="1"/>
  <c r="W213" i="1" s="1"/>
  <c r="K110" i="1"/>
  <c r="W110" i="1" s="1"/>
  <c r="K413" i="1"/>
  <c r="W413" i="1" s="1"/>
  <c r="K242" i="1"/>
  <c r="W242" i="1" s="1"/>
  <c r="K286" i="1"/>
  <c r="W286" i="1" s="1"/>
  <c r="K73" i="1"/>
  <c r="W73" i="1" s="1"/>
  <c r="K267" i="1"/>
  <c r="W267" i="1" s="1"/>
  <c r="K369" i="1"/>
  <c r="W369" i="1" s="1"/>
  <c r="K352" i="1"/>
  <c r="W352" i="1" s="1"/>
  <c r="K326" i="1"/>
  <c r="W326" i="1" s="1"/>
  <c r="K445" i="1"/>
  <c r="W445" i="1" s="1"/>
  <c r="K400" i="1"/>
  <c r="W400" i="1" s="1"/>
  <c r="K467" i="1"/>
  <c r="W467" i="1" s="1"/>
  <c r="K469" i="1"/>
  <c r="W469" i="1" s="1"/>
  <c r="K16" i="1"/>
  <c r="W16" i="1" s="1"/>
  <c r="K254" i="1"/>
  <c r="W254" i="1" s="1"/>
  <c r="K18" i="1"/>
  <c r="W18" i="1" s="1"/>
  <c r="K150" i="1"/>
  <c r="W150" i="1" s="1"/>
  <c r="K298" i="1"/>
  <c r="W298" i="1" s="1"/>
  <c r="K27" i="1"/>
  <c r="W27" i="1" s="1"/>
  <c r="K422" i="1"/>
  <c r="W422" i="1" s="1"/>
  <c r="K207" i="1"/>
  <c r="W207" i="1" s="1"/>
  <c r="K136" i="1"/>
  <c r="W136" i="1" s="1"/>
  <c r="K174" i="1"/>
  <c r="W174" i="1" s="1"/>
  <c r="K281" i="1"/>
  <c r="W281" i="1" s="1"/>
  <c r="K225" i="1"/>
  <c r="W225" i="1" s="1"/>
  <c r="K160" i="1"/>
  <c r="W160" i="1" s="1"/>
  <c r="K9" i="1"/>
  <c r="W9" i="1" s="1"/>
  <c r="K185" i="1"/>
  <c r="W185" i="1" s="1"/>
  <c r="K293" i="1"/>
  <c r="W293" i="1" s="1"/>
  <c r="K10" i="1"/>
  <c r="W10" i="1" s="1"/>
  <c r="K310" i="1"/>
  <c r="W310" i="1" s="1"/>
  <c r="K149" i="1"/>
  <c r="W149" i="1" s="1"/>
  <c r="K76" i="1"/>
  <c r="W76" i="1" s="1"/>
  <c r="K287" i="1"/>
  <c r="W287" i="1" s="1"/>
  <c r="K393" i="1"/>
  <c r="W393" i="1" s="1"/>
  <c r="K431" i="1"/>
  <c r="W431" i="1" s="1"/>
  <c r="K72" i="1"/>
  <c r="W72" i="1" s="1"/>
  <c r="K237" i="1"/>
  <c r="W237" i="1" s="1"/>
  <c r="K295" i="1"/>
  <c r="W295" i="1" s="1"/>
  <c r="K477" i="1"/>
  <c r="W477" i="1" s="1"/>
  <c r="K212" i="1"/>
  <c r="W212" i="1" s="1"/>
  <c r="K461" i="1"/>
  <c r="W461" i="1" s="1"/>
  <c r="K268" i="1"/>
  <c r="W268" i="1" s="1"/>
  <c r="K478" i="1"/>
  <c r="W478" i="1" s="1"/>
  <c r="K224" i="1"/>
  <c r="W224" i="1" s="1"/>
  <c r="K171" i="1"/>
  <c r="W171" i="1" s="1"/>
  <c r="K342" i="1"/>
  <c r="W342" i="1" s="1"/>
  <c r="K104" i="1"/>
  <c r="W104" i="1" s="1"/>
  <c r="K129" i="1"/>
  <c r="W129" i="1" s="1"/>
  <c r="K294" i="1"/>
  <c r="W294" i="1" s="1"/>
  <c r="K40" i="1"/>
  <c r="W40" i="1" s="1"/>
  <c r="K447" i="1"/>
  <c r="W447" i="1" s="1"/>
  <c r="K90" i="1"/>
  <c r="W90" i="1" s="1"/>
  <c r="K100" i="1"/>
  <c r="W100" i="1" s="1"/>
  <c r="K355" i="1"/>
  <c r="W355" i="1" s="1"/>
  <c r="K401" i="1"/>
  <c r="W401" i="1" s="1"/>
  <c r="K162" i="1"/>
  <c r="W162" i="1" s="1"/>
  <c r="K71" i="1"/>
  <c r="W71" i="1" s="1"/>
  <c r="K329" i="1"/>
  <c r="W329" i="1" s="1"/>
  <c r="K430" i="1"/>
  <c r="W430" i="1" s="1"/>
  <c r="K433" i="1"/>
  <c r="W433" i="1" s="1"/>
  <c r="K139" i="1"/>
  <c r="W139" i="1" s="1"/>
  <c r="K226" i="1"/>
  <c r="W226" i="1" s="1"/>
  <c r="K232" i="1"/>
  <c r="W232" i="1" s="1"/>
  <c r="K156" i="1"/>
  <c r="W156" i="1" s="1"/>
  <c r="K130" i="1"/>
  <c r="W130" i="1" s="1"/>
  <c r="K338" i="1"/>
  <c r="W338" i="1" s="1"/>
  <c r="K479" i="1"/>
  <c r="W479" i="1" s="1"/>
  <c r="K86" i="1"/>
  <c r="W86" i="1" s="1"/>
  <c r="K121" i="1"/>
  <c r="W121" i="1" s="1"/>
  <c r="K312" i="1"/>
  <c r="W312" i="1" s="1"/>
  <c r="K67" i="1"/>
  <c r="W67" i="1" s="1"/>
  <c r="K468" i="1"/>
  <c r="W468" i="1" s="1"/>
  <c r="K158" i="1"/>
  <c r="W158" i="1" s="1"/>
  <c r="K341" i="1"/>
  <c r="W341" i="1" s="1"/>
  <c r="K280" i="1"/>
  <c r="W280" i="1" s="1"/>
  <c r="K113" i="1"/>
  <c r="W113" i="1" s="1"/>
  <c r="K108" i="1"/>
  <c r="W108" i="1" s="1"/>
  <c r="K228" i="1"/>
  <c r="W228" i="1" s="1"/>
  <c r="K36" i="1"/>
  <c r="W36" i="1" s="1"/>
  <c r="K488" i="1"/>
  <c r="W488" i="1" s="1"/>
  <c r="K290" i="1"/>
  <c r="W290" i="1" s="1"/>
  <c r="K7" i="1"/>
  <c r="W7" i="1" s="1"/>
  <c r="K119" i="1"/>
  <c r="W119" i="1" s="1"/>
  <c r="K399" i="1"/>
  <c r="W399" i="1" s="1"/>
  <c r="K188" i="1"/>
  <c r="W188" i="1" s="1"/>
  <c r="K231" i="1"/>
  <c r="W231" i="1" s="1"/>
  <c r="K339" i="1"/>
  <c r="W339" i="1" s="1"/>
  <c r="K145" i="1"/>
  <c r="W145" i="1" s="1"/>
  <c r="K309" i="1"/>
  <c r="W309" i="1" s="1"/>
  <c r="K112" i="1"/>
  <c r="W112" i="1" s="1"/>
  <c r="K258" i="1"/>
  <c r="W258" i="1" s="1"/>
  <c r="K229" i="1"/>
  <c r="W229" i="1" s="1"/>
  <c r="K218" i="1"/>
  <c r="W218" i="1" s="1"/>
  <c r="K494" i="1"/>
  <c r="W494" i="1" s="1"/>
  <c r="K69" i="1"/>
  <c r="W69" i="1" s="1"/>
  <c r="K459" i="1"/>
  <c r="W459" i="1" s="1"/>
  <c r="K82" i="1"/>
  <c r="W82" i="1" s="1"/>
  <c r="K481" i="1"/>
  <c r="W481" i="1" s="1"/>
  <c r="K359" i="1"/>
  <c r="W359" i="1" s="1"/>
  <c r="K106" i="1"/>
  <c r="W106" i="1" s="1"/>
  <c r="K465" i="1"/>
  <c r="W465" i="1" s="1"/>
  <c r="K357" i="1"/>
  <c r="W357" i="1" s="1"/>
  <c r="K28" i="1"/>
  <c r="W28" i="1" s="1"/>
  <c r="K146" i="1"/>
  <c r="W146" i="1" s="1"/>
  <c r="K37" i="1"/>
  <c r="W37" i="1" s="1"/>
  <c r="K152" i="1"/>
  <c r="W152" i="1" s="1"/>
  <c r="K325" i="1"/>
  <c r="W325" i="1" s="1"/>
  <c r="K378" i="1"/>
  <c r="W378" i="1" s="1"/>
  <c r="K131" i="1"/>
  <c r="W131" i="1" s="1"/>
  <c r="K462" i="1"/>
  <c r="W462" i="1" s="1"/>
  <c r="K288" i="1"/>
  <c r="W288" i="1" s="1"/>
  <c r="K335" i="1"/>
  <c r="W335" i="1" s="1"/>
  <c r="K41" i="1"/>
  <c r="W41" i="1" s="1"/>
  <c r="K51" i="1"/>
  <c r="W51" i="1" s="1"/>
  <c r="K4" i="1"/>
  <c r="W4" i="1" s="1"/>
  <c r="K270" i="1"/>
  <c r="W270" i="1" s="1"/>
  <c r="K491" i="1"/>
  <c r="W491" i="1" s="1"/>
  <c r="K303" i="1"/>
  <c r="W303" i="1" s="1"/>
  <c r="K405" i="1"/>
  <c r="W405" i="1" s="1"/>
  <c r="K202" i="1"/>
  <c r="W202" i="1" s="1"/>
  <c r="K498" i="1"/>
  <c r="W498" i="1" s="1"/>
  <c r="K63" i="1"/>
  <c r="W63" i="1" s="1"/>
  <c r="K98" i="1"/>
  <c r="W98" i="1" s="1"/>
  <c r="K436" i="1"/>
  <c r="W436" i="1" s="1"/>
  <c r="K308" i="1"/>
  <c r="W308" i="1" s="1"/>
  <c r="K253" i="1"/>
  <c r="W253" i="1" s="1"/>
  <c r="K39" i="1"/>
  <c r="W39" i="1" s="1"/>
  <c r="K458" i="1"/>
  <c r="W458" i="1" s="1"/>
  <c r="K257" i="1"/>
  <c r="W257" i="1" s="1"/>
  <c r="K384" i="1"/>
  <c r="W384" i="1" s="1"/>
  <c r="K192" i="1"/>
  <c r="W192" i="1" s="1"/>
  <c r="K17" i="1"/>
  <c r="W17" i="1" s="1"/>
  <c r="K444" i="1"/>
  <c r="W444" i="1" s="1"/>
  <c r="K154" i="1"/>
  <c r="W154" i="1" s="1"/>
  <c r="K166" i="1"/>
  <c r="W166" i="1" s="1"/>
  <c r="K396" i="1"/>
  <c r="W396" i="1" s="1"/>
  <c r="K460" i="1"/>
  <c r="W460" i="1" s="1"/>
  <c r="K372" i="1"/>
  <c r="W372" i="1" s="1"/>
  <c r="K296" i="1"/>
  <c r="W296" i="1" s="1"/>
  <c r="K382" i="1"/>
  <c r="W382" i="1" s="1"/>
  <c r="K323" i="1"/>
  <c r="W323" i="1" s="1"/>
  <c r="K301" i="1"/>
  <c r="W301" i="1" s="1"/>
  <c r="K227" i="1"/>
  <c r="W227" i="1" s="1"/>
  <c r="K181" i="1"/>
  <c r="W181" i="1" s="1"/>
  <c r="K490" i="1"/>
  <c r="W490" i="1" s="1"/>
  <c r="K184" i="1"/>
  <c r="W184" i="1" s="1"/>
  <c r="K111" i="1"/>
  <c r="W111" i="1" s="1"/>
  <c r="K380" i="1"/>
  <c r="W380" i="1" s="1"/>
  <c r="K241" i="1"/>
  <c r="W241" i="1" s="1"/>
  <c r="K324" i="1"/>
  <c r="W324" i="1" s="1"/>
  <c r="K319" i="1"/>
  <c r="W319" i="1" s="1"/>
  <c r="K165" i="1"/>
  <c r="W165" i="1" s="1"/>
  <c r="K84" i="1"/>
  <c r="W84" i="1" s="1"/>
  <c r="K54" i="1"/>
  <c r="W54" i="1" s="1"/>
  <c r="K262" i="1"/>
  <c r="W262" i="1" s="1"/>
  <c r="K466" i="1"/>
  <c r="W466" i="1" s="1"/>
  <c r="K321" i="1"/>
  <c r="W321" i="1" s="1"/>
  <c r="K221" i="1"/>
  <c r="W221" i="1" s="1"/>
  <c r="K416" i="1"/>
  <c r="W416" i="1" s="1"/>
  <c r="K449" i="1"/>
  <c r="W449" i="1" s="1"/>
  <c r="K172" i="1"/>
  <c r="W172" i="1" s="1"/>
  <c r="K249" i="1"/>
  <c r="W249" i="1" s="1"/>
  <c r="K304" i="1"/>
  <c r="W304" i="1" s="1"/>
  <c r="K96" i="1"/>
  <c r="W96" i="1" s="1"/>
  <c r="K210" i="1"/>
  <c r="W210" i="1" s="1"/>
  <c r="K441" i="1"/>
  <c r="W441" i="1" s="1"/>
  <c r="K74" i="1"/>
  <c r="W74" i="1" s="1"/>
  <c r="K454" i="1"/>
  <c r="W454" i="1" s="1"/>
  <c r="K360" i="1"/>
  <c r="W360" i="1" s="1"/>
  <c r="K375" i="1"/>
  <c r="W375" i="1" s="1"/>
  <c r="K448" i="1"/>
  <c r="W448" i="1" s="1"/>
  <c r="K169" i="1"/>
  <c r="W169" i="1" s="1"/>
  <c r="K179" i="1"/>
  <c r="W179" i="1" s="1"/>
  <c r="K122" i="1"/>
  <c r="W122" i="1" s="1"/>
  <c r="K408" i="1"/>
  <c r="W408" i="1" s="1"/>
  <c r="K455" i="1"/>
  <c r="W455" i="1" s="1"/>
  <c r="K489" i="1"/>
  <c r="W489" i="1" s="1"/>
  <c r="K472" i="1"/>
  <c r="W472" i="1" s="1"/>
  <c r="K87" i="1"/>
  <c r="W87" i="1" s="1"/>
  <c r="K266" i="1"/>
  <c r="W266" i="1" s="1"/>
  <c r="K376" i="1"/>
  <c r="W376" i="1" s="1"/>
  <c r="K95" i="1"/>
  <c r="W95" i="1" s="1"/>
  <c r="K317" i="1"/>
  <c r="W317" i="1" s="1"/>
  <c r="K407" i="1"/>
  <c r="W407" i="1" s="1"/>
  <c r="K44" i="1"/>
  <c r="W44" i="1" s="1"/>
  <c r="K297" i="1"/>
  <c r="W297" i="1" s="1"/>
  <c r="K279" i="1"/>
  <c r="W279" i="1" s="1"/>
  <c r="K392" i="1"/>
  <c r="W392" i="1" s="1"/>
  <c r="K504" i="1"/>
  <c r="W504" i="1" s="1"/>
  <c r="K432" i="1"/>
  <c r="W432" i="1" s="1"/>
  <c r="K306" i="1"/>
  <c r="W306" i="1" s="1"/>
  <c r="K93" i="1"/>
  <c r="W93" i="1" s="1"/>
  <c r="K284" i="1"/>
  <c r="W284" i="1" s="1"/>
  <c r="K155" i="1"/>
  <c r="W155" i="1" s="1"/>
  <c r="K5" i="1"/>
  <c r="W5" i="1" s="1"/>
  <c r="K168" i="1"/>
  <c r="W168" i="1" s="1"/>
  <c r="K128" i="1"/>
  <c r="W128" i="1" s="1"/>
  <c r="K56" i="1"/>
  <c r="W56" i="1" s="1"/>
  <c r="K214" i="1"/>
  <c r="W214" i="1" s="1"/>
  <c r="K302" i="1"/>
  <c r="W302" i="1" s="1"/>
  <c r="K245" i="1"/>
  <c r="W245" i="1" s="1"/>
  <c r="K361" i="1"/>
  <c r="W361" i="1" s="1"/>
  <c r="K247" i="1"/>
  <c r="W247" i="1" s="1"/>
  <c r="K419" i="1"/>
  <c r="W419" i="1" s="1"/>
  <c r="K411" i="1"/>
  <c r="W411" i="1" s="1"/>
  <c r="K91" i="1"/>
  <c r="W91" i="1" s="1"/>
  <c r="K103" i="1"/>
  <c r="W103" i="1" s="1"/>
  <c r="K222" i="1"/>
  <c r="W222" i="1" s="1"/>
  <c r="K177" i="1"/>
  <c r="W177" i="1" s="1"/>
  <c r="K62" i="1"/>
  <c r="W62" i="1" s="1"/>
  <c r="K175" i="1"/>
  <c r="W175" i="1" s="1"/>
  <c r="K117" i="1"/>
  <c r="W117" i="1" s="1"/>
  <c r="K180" i="1"/>
  <c r="W180" i="1" s="1"/>
  <c r="K230" i="1"/>
  <c r="W230" i="1" s="1"/>
  <c r="K356" i="1"/>
  <c r="W356" i="1" s="1"/>
  <c r="K195" i="1"/>
  <c r="W195" i="1" s="1"/>
  <c r="K464" i="1"/>
  <c r="W464" i="1" s="1"/>
  <c r="K503" i="1"/>
  <c r="W503" i="1" s="1"/>
  <c r="K350" i="1"/>
  <c r="W350" i="1" s="1"/>
  <c r="K314" i="1"/>
  <c r="W314" i="1" s="1"/>
  <c r="K198" i="1"/>
  <c r="W198" i="1" s="1"/>
  <c r="K475" i="1"/>
  <c r="W475" i="1" s="1"/>
  <c r="K470" i="1"/>
  <c r="W470" i="1" s="1"/>
  <c r="K161" i="1"/>
  <c r="W161" i="1" s="1"/>
  <c r="K251" i="1"/>
  <c r="W251" i="1" s="1"/>
  <c r="K133" i="1"/>
  <c r="W133" i="1" s="1"/>
  <c r="K167" i="1"/>
  <c r="W167" i="1" s="1"/>
  <c r="K187" i="1"/>
  <c r="W187" i="1" s="1"/>
  <c r="K34" i="1"/>
  <c r="W34" i="1" s="1"/>
  <c r="K381" i="1"/>
  <c r="W381" i="1" s="1"/>
  <c r="K480" i="1"/>
  <c r="W480" i="1" s="1"/>
  <c r="K505" i="1"/>
  <c r="W505" i="1" s="1"/>
  <c r="K272" i="1"/>
  <c r="W272" i="1" s="1"/>
  <c r="K50" i="1"/>
  <c r="W50" i="1" s="1"/>
  <c r="K377" i="1"/>
  <c r="W377" i="1" s="1"/>
  <c r="K442" i="1"/>
  <c r="W442" i="1" s="1"/>
  <c r="K25" i="1"/>
  <c r="W25" i="1" s="1"/>
  <c r="K250" i="1"/>
  <c r="W250" i="1" s="1"/>
  <c r="K116" i="1"/>
  <c r="W116" i="1" s="1"/>
  <c r="K366" i="1"/>
  <c r="W366" i="1" s="1"/>
  <c r="K333" i="1"/>
  <c r="W333" i="1" s="1"/>
  <c r="K446" i="1"/>
  <c r="W446" i="1" s="1"/>
  <c r="K398" i="1"/>
  <c r="W398" i="1" s="1"/>
  <c r="K15" i="1"/>
  <c r="W15" i="1" s="1"/>
  <c r="K26" i="1"/>
  <c r="W26" i="1" s="1"/>
  <c r="K273" i="1"/>
  <c r="W273" i="1" s="1"/>
  <c r="K429" i="1"/>
  <c r="W429" i="1" s="1"/>
  <c r="K102" i="1"/>
  <c r="W102" i="1" s="1"/>
  <c r="K191" i="1"/>
  <c r="W191" i="1" s="1"/>
  <c r="K283" i="1"/>
  <c r="W283" i="1" s="1"/>
  <c r="K471" i="1"/>
  <c r="W471" i="1" s="1"/>
  <c r="K274" i="1"/>
  <c r="W274" i="1" s="1"/>
  <c r="K415" i="1"/>
  <c r="W415" i="1" s="1"/>
  <c r="K371" i="1"/>
  <c r="W371" i="1" s="1"/>
  <c r="K299" i="1"/>
  <c r="W299" i="1" s="1"/>
  <c r="K379" i="1"/>
  <c r="W379" i="1" s="1"/>
  <c r="K132" i="1"/>
  <c r="W132" i="1" s="1"/>
  <c r="K428" i="1"/>
  <c r="W428" i="1" s="1"/>
  <c r="K77" i="1"/>
  <c r="W77" i="1" s="1"/>
  <c r="K300" i="1"/>
  <c r="W300" i="1" s="1"/>
  <c r="K439" i="1"/>
  <c r="W439" i="1" s="1"/>
  <c r="K60" i="1"/>
  <c r="W60" i="1" s="1"/>
  <c r="K420" i="1"/>
  <c r="W420" i="1" s="1"/>
  <c r="K440" i="1"/>
  <c r="W440" i="1" s="1"/>
  <c r="K120" i="1"/>
  <c r="W120" i="1" s="1"/>
  <c r="K331" i="1"/>
  <c r="W331" i="1" s="1"/>
  <c r="K483" i="1"/>
  <c r="W483" i="1" s="1"/>
  <c r="K164" i="1"/>
  <c r="W164" i="1" s="1"/>
  <c r="K219" i="1"/>
  <c r="W219" i="1" s="1"/>
  <c r="K363" i="1"/>
  <c r="W363" i="1" s="1"/>
  <c r="K383" i="1"/>
  <c r="W383" i="1" s="1"/>
  <c r="K22" i="1"/>
  <c r="W22" i="1" s="1"/>
  <c r="K48" i="1"/>
  <c r="W48" i="1" s="1"/>
  <c r="K260" i="1"/>
  <c r="W260" i="1" s="1"/>
  <c r="K255" i="1"/>
  <c r="W255" i="1" s="1"/>
  <c r="K476" i="1"/>
  <c r="W476" i="1" s="1"/>
  <c r="K124" i="1"/>
  <c r="W124" i="1" s="1"/>
  <c r="K140" i="1"/>
  <c r="W140" i="1" s="1"/>
  <c r="K46" i="1"/>
  <c r="W46" i="1" s="1"/>
  <c r="K385" i="1"/>
  <c r="W385" i="1" s="1"/>
  <c r="K43" i="1"/>
  <c r="W43" i="1" s="1"/>
  <c r="K344" i="1"/>
  <c r="W344" i="1" s="1"/>
  <c r="K259" i="1"/>
  <c r="W259" i="1" s="1"/>
  <c r="K451" i="1"/>
  <c r="W451" i="1" s="1"/>
  <c r="K346" i="1"/>
  <c r="W346" i="1" s="1"/>
  <c r="K79" i="1"/>
  <c r="W79" i="1" s="1"/>
  <c r="K348" i="1"/>
  <c r="W348" i="1" s="1"/>
  <c r="K394" i="1"/>
  <c r="W394" i="1" s="1"/>
  <c r="K435" i="1"/>
  <c r="W435" i="1" s="1"/>
  <c r="K365" i="1"/>
  <c r="W365" i="1" s="1"/>
  <c r="K486" i="1"/>
  <c r="W486" i="1" s="1"/>
  <c r="K443" i="1"/>
  <c r="W443" i="1" s="1"/>
  <c r="K70" i="1"/>
  <c r="W70" i="1" s="1"/>
  <c r="K395" i="1"/>
  <c r="W395" i="1" s="1"/>
  <c r="K427" i="1"/>
  <c r="W427" i="1" s="1"/>
  <c r="K368" i="1"/>
  <c r="W368" i="1" s="1"/>
  <c r="K403" i="1"/>
  <c r="W403" i="1" s="1"/>
  <c r="K437" i="1"/>
  <c r="W437" i="1" s="1"/>
  <c r="K328" i="1"/>
  <c r="W328" i="1" s="1"/>
  <c r="K81" i="1"/>
  <c r="W81" i="1" s="1"/>
  <c r="K397" i="1"/>
  <c r="W397" i="1" s="1"/>
  <c r="K484" i="1"/>
  <c r="W484" i="1" s="1"/>
  <c r="K473" i="1"/>
  <c r="W473" i="1" s="1"/>
  <c r="K402" i="1"/>
  <c r="W402" i="1" s="1"/>
  <c r="K492" i="1"/>
  <c r="W492" i="1" s="1"/>
  <c r="K487" i="1"/>
  <c r="W487" i="1" s="1"/>
  <c r="K414" i="1"/>
  <c r="W414" i="1" s="1"/>
  <c r="K334" i="1"/>
  <c r="W334" i="1" s="1"/>
  <c r="E334" i="1"/>
  <c r="E414" i="1"/>
  <c r="E487" i="1"/>
  <c r="E492" i="1"/>
  <c r="E402" i="1"/>
  <c r="E484" i="1"/>
  <c r="E397" i="1"/>
  <c r="E81" i="1"/>
  <c r="E328" i="1"/>
  <c r="E437" i="1"/>
  <c r="E403" i="1"/>
  <c r="E368" i="1"/>
  <c r="E427" i="1"/>
  <c r="E395" i="1"/>
  <c r="E70" i="1"/>
  <c r="E443" i="1"/>
  <c r="E486" i="1"/>
  <c r="E365" i="1"/>
  <c r="E435" i="1"/>
  <c r="E394" i="1"/>
  <c r="E348" i="1"/>
  <c r="E79" i="1"/>
  <c r="E346" i="1"/>
  <c r="E451" i="1"/>
  <c r="E259" i="1"/>
  <c r="E344" i="1"/>
  <c r="E43" i="1"/>
  <c r="E385" i="1"/>
  <c r="E46" i="1"/>
  <c r="E140" i="1"/>
  <c r="E124" i="1"/>
  <c r="E476" i="1"/>
  <c r="E255" i="1"/>
  <c r="E260" i="1"/>
  <c r="E48" i="1"/>
  <c r="E22" i="1"/>
  <c r="E383" i="1"/>
  <c r="E363" i="1"/>
  <c r="E219" i="1"/>
  <c r="E164" i="1"/>
  <c r="E483" i="1"/>
  <c r="E331" i="1"/>
  <c r="E120" i="1"/>
  <c r="E440" i="1"/>
  <c r="E420" i="1"/>
  <c r="E60" i="1"/>
  <c r="E439" i="1"/>
  <c r="E300" i="1"/>
  <c r="E77" i="1"/>
  <c r="E428" i="1"/>
  <c r="E132" i="1"/>
  <c r="E379" i="1"/>
  <c r="E299" i="1"/>
  <c r="E371" i="1"/>
  <c r="E274" i="1"/>
  <c r="E471" i="1"/>
  <c r="E283" i="1"/>
  <c r="E191" i="1"/>
  <c r="E102" i="1"/>
  <c r="E429" i="1"/>
  <c r="E273" i="1"/>
  <c r="E26" i="1"/>
  <c r="E15" i="1"/>
  <c r="E398" i="1"/>
  <c r="E446" i="1"/>
  <c r="E333" i="1"/>
  <c r="E366" i="1"/>
  <c r="E116" i="1"/>
  <c r="E250" i="1"/>
  <c r="E25" i="1"/>
  <c r="E442" i="1"/>
  <c r="E377" i="1"/>
  <c r="E50" i="1"/>
  <c r="E272" i="1"/>
  <c r="E505" i="1"/>
  <c r="E480" i="1"/>
  <c r="E381" i="1"/>
  <c r="E34" i="1"/>
  <c r="E187" i="1"/>
  <c r="E167" i="1"/>
  <c r="E133" i="1"/>
  <c r="E251" i="1"/>
  <c r="E161" i="1"/>
  <c r="E470" i="1"/>
  <c r="E198" i="1"/>
  <c r="E314" i="1"/>
  <c r="E350" i="1"/>
  <c r="E503" i="1"/>
  <c r="E464" i="1"/>
  <c r="E195" i="1"/>
  <c r="E356" i="1"/>
  <c r="E230" i="1"/>
  <c r="E180" i="1"/>
  <c r="E117" i="1"/>
  <c r="E175" i="1"/>
  <c r="E62" i="1"/>
  <c r="E177" i="1"/>
  <c r="E222" i="1"/>
  <c r="E103" i="1"/>
  <c r="E91" i="1"/>
  <c r="E411" i="1"/>
  <c r="E419" i="1"/>
  <c r="E247" i="1"/>
  <c r="E361" i="1"/>
  <c r="E245" i="1"/>
  <c r="E302" i="1"/>
  <c r="E214" i="1"/>
  <c r="E56" i="1"/>
  <c r="E128" i="1"/>
  <c r="E168" i="1"/>
  <c r="E5" i="1"/>
  <c r="E155" i="1"/>
  <c r="E284" i="1"/>
  <c r="E93" i="1"/>
  <c r="E306" i="1"/>
  <c r="E432" i="1"/>
  <c r="E504" i="1"/>
  <c r="E392" i="1"/>
  <c r="E279" i="1"/>
  <c r="E297" i="1"/>
  <c r="E44" i="1"/>
  <c r="E407" i="1"/>
  <c r="E317" i="1"/>
  <c r="E95" i="1"/>
  <c r="E376" i="1"/>
  <c r="E266" i="1"/>
  <c r="E87" i="1"/>
  <c r="E472" i="1"/>
  <c r="E489" i="1"/>
  <c r="E455" i="1"/>
  <c r="E408" i="1"/>
  <c r="E122" i="1"/>
  <c r="E179" i="1"/>
  <c r="E169" i="1"/>
  <c r="E448" i="1"/>
  <c r="E375" i="1"/>
  <c r="E360" i="1"/>
  <c r="E454" i="1"/>
  <c r="E74" i="1"/>
  <c r="E441" i="1"/>
  <c r="E210" i="1"/>
  <c r="E96" i="1"/>
  <c r="E304" i="1"/>
  <c r="E249" i="1"/>
  <c r="E172" i="1"/>
  <c r="E449" i="1"/>
  <c r="E416" i="1"/>
  <c r="E221" i="1"/>
  <c r="E321" i="1"/>
  <c r="E466" i="1"/>
  <c r="E262" i="1"/>
  <c r="E84" i="1"/>
  <c r="E165" i="1"/>
  <c r="E319" i="1"/>
  <c r="E324" i="1"/>
  <c r="E241" i="1"/>
  <c r="E380" i="1"/>
  <c r="E111" i="1"/>
  <c r="E184" i="1"/>
  <c r="E490" i="1"/>
  <c r="E181" i="1"/>
  <c r="E227" i="1"/>
  <c r="E301" i="1"/>
  <c r="E323" i="1"/>
  <c r="E382" i="1"/>
  <c r="E296" i="1"/>
  <c r="E372" i="1"/>
  <c r="E460" i="1"/>
  <c r="E396" i="1"/>
  <c r="E166" i="1"/>
  <c r="E154" i="1"/>
  <c r="E444" i="1"/>
  <c r="E17" i="1"/>
  <c r="E192" i="1"/>
  <c r="E384" i="1"/>
  <c r="E257" i="1"/>
  <c r="E458" i="1"/>
  <c r="E39" i="1"/>
  <c r="E253" i="1"/>
  <c r="E308" i="1"/>
  <c r="E436" i="1"/>
  <c r="E98" i="1"/>
  <c r="E63" i="1"/>
  <c r="E498" i="1"/>
  <c r="E202" i="1"/>
  <c r="E405" i="1"/>
  <c r="E303" i="1"/>
  <c r="E491" i="1"/>
  <c r="E270" i="1"/>
  <c r="E4" i="1"/>
  <c r="E51" i="1"/>
  <c r="E335" i="1"/>
  <c r="E288" i="1"/>
  <c r="E462" i="1"/>
  <c r="E131" i="1"/>
  <c r="E378" i="1"/>
  <c r="E325" i="1"/>
  <c r="E152" i="1"/>
  <c r="E37" i="1"/>
  <c r="E146" i="1"/>
  <c r="E28" i="1"/>
  <c r="E357" i="1"/>
  <c r="E465" i="1"/>
  <c r="E106" i="1"/>
  <c r="E359" i="1"/>
  <c r="E481" i="1"/>
  <c r="E459" i="1"/>
  <c r="E69" i="1"/>
  <c r="E494" i="1"/>
  <c r="E218" i="1"/>
  <c r="E229" i="1"/>
  <c r="E258" i="1"/>
  <c r="E112" i="1"/>
  <c r="E145" i="1"/>
  <c r="E339" i="1"/>
  <c r="E231" i="1"/>
  <c r="E188" i="1"/>
  <c r="E399" i="1"/>
  <c r="E119" i="1"/>
  <c r="E7" i="1"/>
  <c r="E290" i="1"/>
  <c r="E488" i="1"/>
  <c r="E36" i="1"/>
  <c r="E108" i="1"/>
  <c r="E113" i="1"/>
  <c r="E280" i="1"/>
  <c r="E341" i="1"/>
  <c r="E468" i="1"/>
  <c r="E67" i="1"/>
  <c r="E312" i="1"/>
  <c r="E121" i="1"/>
  <c r="E86" i="1"/>
  <c r="E479" i="1"/>
  <c r="E338" i="1"/>
  <c r="E130" i="1"/>
  <c r="E156" i="1"/>
  <c r="E232" i="1"/>
  <c r="E226" i="1"/>
  <c r="E139" i="1"/>
  <c r="E433" i="1"/>
  <c r="E329" i="1"/>
  <c r="E71" i="1"/>
  <c r="E162" i="1"/>
  <c r="E401" i="1"/>
  <c r="E355" i="1"/>
  <c r="E100" i="1"/>
  <c r="E90" i="1"/>
  <c r="E447" i="1"/>
  <c r="E40" i="1"/>
  <c r="E294" i="1"/>
  <c r="E129" i="1"/>
  <c r="E104" i="1"/>
  <c r="E342" i="1"/>
  <c r="E171" i="1"/>
  <c r="E224" i="1"/>
  <c r="E268" i="1"/>
  <c r="E461" i="1"/>
  <c r="E212" i="1"/>
  <c r="E477" i="1"/>
  <c r="E295" i="1"/>
  <c r="E237" i="1"/>
  <c r="E72" i="1"/>
  <c r="E431" i="1"/>
  <c r="E393" i="1"/>
  <c r="E287" i="1"/>
  <c r="E76" i="1"/>
  <c r="E149" i="1"/>
  <c r="E310" i="1"/>
  <c r="E10" i="1"/>
  <c r="E293" i="1"/>
  <c r="E185" i="1"/>
  <c r="E9" i="1"/>
  <c r="E160" i="1"/>
  <c r="E225" i="1"/>
  <c r="E281" i="1"/>
  <c r="E174" i="1"/>
  <c r="E136" i="1"/>
  <c r="E207" i="1"/>
  <c r="E422" i="1"/>
  <c r="E27" i="1"/>
  <c r="E298" i="1"/>
  <c r="E150" i="1"/>
  <c r="E18" i="1"/>
  <c r="E254" i="1"/>
  <c r="E16" i="1"/>
  <c r="E469" i="1"/>
  <c r="E467" i="1"/>
  <c r="E400" i="1"/>
  <c r="E445" i="1"/>
  <c r="E326" i="1"/>
  <c r="E352" i="1"/>
  <c r="E369" i="1"/>
  <c r="E267" i="1"/>
  <c r="E73" i="1"/>
  <c r="E286" i="1"/>
  <c r="E242" i="1"/>
  <c r="E413" i="1"/>
  <c r="E110" i="1"/>
  <c r="E213" i="1"/>
  <c r="E347" i="1"/>
  <c r="E186" i="1"/>
  <c r="E292" i="1"/>
  <c r="E176" i="1"/>
  <c r="E157" i="1"/>
  <c r="E97" i="1"/>
  <c r="E24" i="1"/>
  <c r="E21" i="1"/>
  <c r="E234" i="1"/>
  <c r="E57" i="1"/>
  <c r="E42" i="1"/>
  <c r="E11" i="1"/>
  <c r="E89" i="1"/>
  <c r="E374" i="1"/>
  <c r="E6" i="1"/>
  <c r="E114" i="1"/>
  <c r="E182" i="1"/>
  <c r="E127" i="1"/>
  <c r="E349" i="1"/>
  <c r="E144" i="1"/>
  <c r="E263" i="1"/>
  <c r="E311" i="1"/>
  <c r="E173" i="1"/>
  <c r="E373" i="1"/>
  <c r="E92" i="1"/>
  <c r="E252" i="1"/>
  <c r="E336" i="1"/>
  <c r="E261" i="1"/>
  <c r="E327" i="1"/>
  <c r="E65" i="1"/>
  <c r="E153" i="1"/>
  <c r="E204" i="1"/>
  <c r="E495" i="1"/>
  <c r="E390" i="1"/>
  <c r="E256" i="1"/>
  <c r="E358" i="1"/>
  <c r="E215" i="1"/>
  <c r="E452" i="1"/>
  <c r="E421" i="1"/>
  <c r="E163" i="1"/>
  <c r="E485" i="1"/>
  <c r="E501" i="1"/>
  <c r="E340" i="1"/>
  <c r="E78" i="1"/>
  <c r="E38" i="1"/>
  <c r="E278" i="1"/>
  <c r="E238" i="1"/>
  <c r="E276" i="1"/>
  <c r="E20" i="1"/>
  <c r="E271" i="1"/>
  <c r="E285" i="1"/>
  <c r="E135" i="1"/>
  <c r="E137" i="1"/>
  <c r="E235" i="1"/>
  <c r="E244" i="1"/>
  <c r="E206" i="1"/>
  <c r="E387" i="1"/>
  <c r="E423" i="1"/>
  <c r="E53" i="1"/>
  <c r="E94" i="1"/>
  <c r="E248" i="1"/>
  <c r="E3" i="1"/>
  <c r="E143" i="1"/>
  <c r="E217" i="1"/>
  <c r="E240" i="1"/>
  <c r="E101" i="1"/>
  <c r="E291" i="1"/>
  <c r="E318" i="1"/>
  <c r="E194" i="1"/>
  <c r="E474" i="1"/>
  <c r="E45" i="1"/>
  <c r="E307" i="1"/>
  <c r="E406" i="1"/>
  <c r="E305" i="1"/>
  <c r="E105" i="1"/>
  <c r="E289" i="1"/>
  <c r="E389" i="1"/>
  <c r="E457" i="1"/>
  <c r="E68" i="1"/>
  <c r="E32" i="1"/>
  <c r="E115" i="1"/>
  <c r="E330" i="1"/>
  <c r="E496" i="1"/>
  <c r="E88" i="1"/>
  <c r="E388" i="1"/>
  <c r="E211" i="1"/>
  <c r="E203" i="1"/>
  <c r="E107" i="1"/>
  <c r="E199" i="1"/>
  <c r="E126" i="1"/>
  <c r="E362" i="1"/>
  <c r="E412" i="1"/>
  <c r="E141" i="1"/>
  <c r="E269" i="1"/>
  <c r="E463" i="1"/>
  <c r="E23" i="1"/>
  <c r="E61" i="1"/>
  <c r="E493" i="1"/>
  <c r="E343" i="1"/>
  <c r="E410" i="1"/>
  <c r="E148" i="1"/>
  <c r="E351" i="1"/>
  <c r="E364" i="1"/>
  <c r="E75" i="1"/>
  <c r="E99" i="1"/>
  <c r="E233" i="1"/>
  <c r="E196" i="1"/>
  <c r="E320" i="1"/>
  <c r="E404" i="1"/>
  <c r="E507" i="1"/>
  <c r="E205" i="1"/>
  <c r="E66" i="1"/>
  <c r="E506" i="1"/>
  <c r="E236" i="1"/>
  <c r="E197" i="1"/>
  <c r="E151" i="1"/>
  <c r="E49" i="1"/>
  <c r="E33" i="1"/>
  <c r="E159" i="1"/>
  <c r="E220" i="1"/>
  <c r="E138" i="1"/>
  <c r="E409" i="1"/>
  <c r="E391" i="1"/>
  <c r="E201" i="1"/>
  <c r="E147" i="1"/>
  <c r="E223" i="1"/>
  <c r="E417" i="1"/>
  <c r="E2" i="1"/>
  <c r="E424" i="1"/>
  <c r="E246" i="1"/>
  <c r="E193" i="1"/>
  <c r="E275" i="1"/>
  <c r="E332" i="1"/>
  <c r="E282" i="1"/>
  <c r="E502" i="1"/>
  <c r="E322" i="1"/>
  <c r="E14" i="1"/>
  <c r="E178" i="1"/>
  <c r="E208" i="1"/>
  <c r="E316" i="1"/>
  <c r="E142" i="1"/>
  <c r="E29" i="1"/>
  <c r="E497" i="1"/>
  <c r="E118" i="1"/>
  <c r="E456" i="1"/>
  <c r="E450" i="1"/>
  <c r="E264" i="1"/>
  <c r="E55" i="1"/>
  <c r="E453" i="1"/>
  <c r="E482" i="1"/>
  <c r="E265" i="1"/>
  <c r="E345" i="1"/>
  <c r="E353" i="1"/>
  <c r="E313" i="1"/>
  <c r="E31" i="1"/>
  <c r="E277" i="1"/>
  <c r="E59" i="1"/>
  <c r="E426" i="1"/>
  <c r="E83" i="1"/>
  <c r="E58" i="1"/>
  <c r="E337" i="1"/>
  <c r="E370" i="1"/>
  <c r="E13" i="1"/>
  <c r="E134" i="1"/>
  <c r="E239" i="1"/>
  <c r="E125" i="1"/>
  <c r="E52" i="1"/>
  <c r="E386" i="1"/>
  <c r="E216" i="1"/>
  <c r="E418" i="1"/>
  <c r="E183" i="1"/>
  <c r="E499" i="1"/>
  <c r="E64" i="1"/>
  <c r="E200" i="1"/>
  <c r="E123" i="1"/>
  <c r="E109" i="1"/>
  <c r="E8" i="1"/>
  <c r="E35" i="1"/>
  <c r="E434" i="1"/>
  <c r="E19" i="1"/>
  <c r="E354" i="1"/>
  <c r="E367" i="1"/>
  <c r="E85" i="1"/>
  <c r="E425" i="1"/>
  <c r="E500" i="1"/>
  <c r="E189" i="1"/>
  <c r="N422" i="1"/>
  <c r="AA508" i="1" l="1"/>
  <c r="O508" i="1"/>
  <c r="W508" i="1"/>
  <c r="L508" i="1"/>
  <c r="V508" i="1"/>
  <c r="Y508" i="1"/>
  <c r="Z508" i="1"/>
  <c r="P508" i="1"/>
  <c r="K508" i="1"/>
  <c r="M389" i="1"/>
  <c r="M387" i="1"/>
  <c r="M61" i="1"/>
  <c r="M151" i="1"/>
  <c r="M243" i="1"/>
  <c r="M313" i="1"/>
  <c r="M30" i="1"/>
  <c r="M331" i="1"/>
  <c r="M487" i="1"/>
  <c r="M79" i="1"/>
  <c r="M484" i="1"/>
  <c r="M344" i="1"/>
  <c r="M60" i="1"/>
  <c r="M446" i="1"/>
  <c r="M475" i="1"/>
  <c r="M361" i="1"/>
  <c r="M95" i="1"/>
  <c r="M249" i="1"/>
  <c r="M301" i="1"/>
  <c r="M63" i="1"/>
  <c r="M357" i="1"/>
  <c r="M7" i="1"/>
  <c r="M226" i="1"/>
  <c r="M268" i="1"/>
  <c r="M174" i="1"/>
  <c r="M242" i="1"/>
  <c r="M182" i="1"/>
  <c r="M358" i="1"/>
  <c r="M206" i="1"/>
  <c r="M289" i="1"/>
  <c r="M23" i="1"/>
  <c r="M197" i="1"/>
  <c r="M282" i="1"/>
  <c r="M353" i="1"/>
  <c r="M499" i="1"/>
  <c r="M273" i="1"/>
  <c r="M397" i="1"/>
  <c r="M43" i="1"/>
  <c r="M439" i="1"/>
  <c r="M333" i="1"/>
  <c r="M198" i="1"/>
  <c r="M245" i="1"/>
  <c r="M376" i="1"/>
  <c r="M172" i="1"/>
  <c r="M323" i="1"/>
  <c r="M498" i="1"/>
  <c r="M465" i="1"/>
  <c r="M290" i="1"/>
  <c r="M81" i="1"/>
  <c r="M385" i="1"/>
  <c r="M300" i="1"/>
  <c r="M366" i="1"/>
  <c r="M314" i="1"/>
  <c r="M302" i="1"/>
  <c r="M266" i="1"/>
  <c r="M449" i="1"/>
  <c r="M382" i="1"/>
  <c r="M202" i="1"/>
  <c r="M106" i="1"/>
  <c r="M488" i="1"/>
  <c r="M433" i="1"/>
  <c r="M212" i="1"/>
  <c r="M207" i="1"/>
  <c r="M110" i="1"/>
  <c r="M349" i="1"/>
  <c r="M452" i="1"/>
  <c r="M423" i="1"/>
  <c r="M457" i="1"/>
  <c r="M493" i="1"/>
  <c r="M49" i="1"/>
  <c r="M502" i="1"/>
  <c r="M31" i="1"/>
  <c r="M64" i="1"/>
  <c r="M139" i="1"/>
  <c r="M461" i="1"/>
  <c r="M136" i="1"/>
  <c r="M413" i="1"/>
  <c r="M127" i="1"/>
  <c r="M215" i="1"/>
  <c r="M328" i="1"/>
  <c r="M46" i="1"/>
  <c r="M77" i="1"/>
  <c r="M116" i="1"/>
  <c r="M350" i="1"/>
  <c r="M214" i="1"/>
  <c r="M87" i="1"/>
  <c r="M416" i="1"/>
  <c r="M296" i="1"/>
  <c r="M405" i="1"/>
  <c r="M359" i="1"/>
  <c r="M36" i="1"/>
  <c r="M430" i="1"/>
  <c r="M477" i="1"/>
  <c r="M422" i="1"/>
  <c r="M213" i="1"/>
  <c r="M144" i="1"/>
  <c r="M421" i="1"/>
  <c r="M53" i="1"/>
  <c r="M68" i="1"/>
  <c r="M343" i="1"/>
  <c r="M33" i="1"/>
  <c r="M322" i="1"/>
  <c r="M170" i="1"/>
  <c r="M200" i="1"/>
  <c r="M437" i="1"/>
  <c r="M140" i="1"/>
  <c r="M428" i="1"/>
  <c r="M250" i="1"/>
  <c r="M503" i="1"/>
  <c r="M56" i="1"/>
  <c r="M472" i="1"/>
  <c r="M221" i="1"/>
  <c r="M372" i="1"/>
  <c r="M303" i="1"/>
  <c r="M481" i="1"/>
  <c r="M228" i="1"/>
  <c r="M329" i="1"/>
  <c r="M295" i="1"/>
  <c r="M27" i="1"/>
  <c r="M347" i="1"/>
  <c r="M263" i="1"/>
  <c r="M163" i="1"/>
  <c r="M94" i="1"/>
  <c r="M32" i="1"/>
  <c r="M410" i="1"/>
  <c r="M159" i="1"/>
  <c r="M14" i="1"/>
  <c r="M277" i="1"/>
  <c r="M123" i="1"/>
  <c r="M403" i="1"/>
  <c r="M124" i="1"/>
  <c r="M132" i="1"/>
  <c r="M25" i="1"/>
  <c r="M464" i="1"/>
  <c r="M128" i="1"/>
  <c r="M489" i="1"/>
  <c r="M321" i="1"/>
  <c r="M460" i="1"/>
  <c r="M491" i="1"/>
  <c r="M82" i="1"/>
  <c r="M108" i="1"/>
  <c r="M71" i="1"/>
  <c r="M237" i="1"/>
  <c r="M298" i="1"/>
  <c r="M186" i="1"/>
  <c r="M311" i="1"/>
  <c r="M485" i="1"/>
  <c r="M248" i="1"/>
  <c r="M115" i="1"/>
  <c r="M148" i="1"/>
  <c r="M220" i="1"/>
  <c r="M178" i="1"/>
  <c r="M59" i="1"/>
  <c r="M109" i="1"/>
  <c r="M368" i="1"/>
  <c r="M476" i="1"/>
  <c r="M379" i="1"/>
  <c r="M442" i="1"/>
  <c r="M195" i="1"/>
  <c r="M168" i="1"/>
  <c r="M455" i="1"/>
  <c r="M466" i="1"/>
  <c r="M396" i="1"/>
  <c r="M270" i="1"/>
  <c r="M459" i="1"/>
  <c r="M113" i="1"/>
  <c r="M162" i="1"/>
  <c r="M72" i="1"/>
  <c r="M150" i="1"/>
  <c r="M292" i="1"/>
  <c r="M173" i="1"/>
  <c r="M501" i="1"/>
  <c r="M3" i="1"/>
  <c r="M330" i="1"/>
  <c r="M351" i="1"/>
  <c r="M138" i="1"/>
  <c r="M208" i="1"/>
  <c r="M426" i="1"/>
  <c r="M8" i="1"/>
  <c r="M427" i="1"/>
  <c r="M255" i="1"/>
  <c r="M299" i="1"/>
  <c r="M377" i="1"/>
  <c r="M356" i="1"/>
  <c r="M5" i="1"/>
  <c r="M408" i="1"/>
  <c r="M262" i="1"/>
  <c r="M166" i="1"/>
  <c r="M4" i="1"/>
  <c r="M69" i="1"/>
  <c r="M280" i="1"/>
  <c r="M401" i="1"/>
  <c r="M431" i="1"/>
  <c r="M18" i="1"/>
  <c r="M176" i="1"/>
  <c r="M373" i="1"/>
  <c r="M340" i="1"/>
  <c r="M143" i="1"/>
  <c r="M496" i="1"/>
  <c r="M364" i="1"/>
  <c r="M409" i="1"/>
  <c r="M316" i="1"/>
  <c r="M83" i="1"/>
  <c r="M35" i="1"/>
  <c r="M395" i="1"/>
  <c r="M260" i="1"/>
  <c r="M371" i="1"/>
  <c r="M50" i="1"/>
  <c r="M230" i="1"/>
  <c r="M155" i="1"/>
  <c r="M122" i="1"/>
  <c r="M54" i="1"/>
  <c r="M154" i="1"/>
  <c r="M51" i="1"/>
  <c r="M494" i="1"/>
  <c r="M341" i="1"/>
  <c r="M355" i="1"/>
  <c r="M393" i="1"/>
  <c r="M254" i="1"/>
  <c r="M157" i="1"/>
  <c r="M92" i="1"/>
  <c r="M78" i="1"/>
  <c r="M217" i="1"/>
  <c r="M88" i="1"/>
  <c r="M75" i="1"/>
  <c r="M391" i="1"/>
  <c r="M142" i="1"/>
  <c r="M58" i="1"/>
  <c r="M434" i="1"/>
  <c r="M70" i="1"/>
  <c r="M48" i="1"/>
  <c r="M415" i="1"/>
  <c r="M272" i="1"/>
  <c r="M180" i="1"/>
  <c r="M284" i="1"/>
  <c r="M179" i="1"/>
  <c r="M84" i="1"/>
  <c r="M444" i="1"/>
  <c r="M41" i="1"/>
  <c r="M218" i="1"/>
  <c r="M158" i="1"/>
  <c r="M100" i="1"/>
  <c r="M287" i="1"/>
  <c r="M16" i="1"/>
  <c r="M97" i="1"/>
  <c r="M252" i="1"/>
  <c r="M38" i="1"/>
  <c r="M240" i="1"/>
  <c r="M388" i="1"/>
  <c r="M99" i="1"/>
  <c r="M201" i="1"/>
  <c r="M29" i="1"/>
  <c r="M337" i="1"/>
  <c r="M19" i="1"/>
  <c r="M443" i="1"/>
  <c r="M22" i="1"/>
  <c r="M274" i="1"/>
  <c r="M505" i="1"/>
  <c r="M117" i="1"/>
  <c r="M93" i="1"/>
  <c r="M169" i="1"/>
  <c r="M165" i="1"/>
  <c r="M17" i="1"/>
  <c r="M335" i="1"/>
  <c r="M229" i="1"/>
  <c r="M468" i="1"/>
  <c r="M90" i="1"/>
  <c r="M76" i="1"/>
  <c r="M469" i="1"/>
  <c r="M24" i="1"/>
  <c r="M336" i="1"/>
  <c r="M278" i="1"/>
  <c r="M101" i="1"/>
  <c r="M211" i="1"/>
  <c r="M233" i="1"/>
  <c r="M147" i="1"/>
  <c r="M497" i="1"/>
  <c r="M370" i="1"/>
  <c r="M354" i="1"/>
  <c r="M486" i="1"/>
  <c r="M383" i="1"/>
  <c r="M471" i="1"/>
  <c r="M480" i="1"/>
  <c r="M175" i="1"/>
  <c r="M306" i="1"/>
  <c r="M448" i="1"/>
  <c r="M319" i="1"/>
  <c r="M192" i="1"/>
  <c r="M288" i="1"/>
  <c r="M258" i="1"/>
  <c r="M67" i="1"/>
  <c r="M447" i="1"/>
  <c r="M149" i="1"/>
  <c r="M467" i="1"/>
  <c r="M21" i="1"/>
  <c r="M261" i="1"/>
  <c r="M238" i="1"/>
  <c r="M291" i="1"/>
  <c r="M203" i="1"/>
  <c r="M196" i="1"/>
  <c r="M223" i="1"/>
  <c r="M118" i="1"/>
  <c r="M13" i="1"/>
  <c r="M47" i="1"/>
  <c r="M365" i="1"/>
  <c r="M363" i="1"/>
  <c r="M283" i="1"/>
  <c r="M381" i="1"/>
  <c r="M62" i="1"/>
  <c r="M432" i="1"/>
  <c r="M375" i="1"/>
  <c r="M324" i="1"/>
  <c r="M384" i="1"/>
  <c r="M462" i="1"/>
  <c r="M112" i="1"/>
  <c r="M312" i="1"/>
  <c r="M40" i="1"/>
  <c r="M310" i="1"/>
  <c r="M400" i="1"/>
  <c r="M234" i="1"/>
  <c r="M327" i="1"/>
  <c r="M276" i="1"/>
  <c r="M318" i="1"/>
  <c r="M107" i="1"/>
  <c r="M320" i="1"/>
  <c r="M417" i="1"/>
  <c r="M456" i="1"/>
  <c r="M134" i="1"/>
  <c r="M367" i="1"/>
  <c r="M435" i="1"/>
  <c r="M219" i="1"/>
  <c r="M191" i="1"/>
  <c r="M34" i="1"/>
  <c r="M177" i="1"/>
  <c r="M504" i="1"/>
  <c r="M360" i="1"/>
  <c r="M241" i="1"/>
  <c r="M257" i="1"/>
  <c r="M131" i="1"/>
  <c r="M309" i="1"/>
  <c r="M121" i="1"/>
  <c r="M294" i="1"/>
  <c r="M10" i="1"/>
  <c r="M445" i="1"/>
  <c r="M57" i="1"/>
  <c r="M65" i="1"/>
  <c r="M20" i="1"/>
  <c r="M194" i="1"/>
  <c r="M199" i="1"/>
  <c r="M404" i="1"/>
  <c r="M2" i="1"/>
  <c r="M450" i="1"/>
  <c r="M239" i="1"/>
  <c r="M209" i="1"/>
  <c r="M334" i="1"/>
  <c r="M394" i="1"/>
  <c r="M164" i="1"/>
  <c r="M102" i="1"/>
  <c r="M187" i="1"/>
  <c r="M222" i="1"/>
  <c r="M392" i="1"/>
  <c r="M454" i="1"/>
  <c r="M380" i="1"/>
  <c r="M458" i="1"/>
  <c r="M378" i="1"/>
  <c r="M145" i="1"/>
  <c r="M86" i="1"/>
  <c r="M129" i="1"/>
  <c r="M293" i="1"/>
  <c r="M326" i="1"/>
  <c r="M42" i="1"/>
  <c r="M153" i="1"/>
  <c r="M271" i="1"/>
  <c r="M474" i="1"/>
  <c r="M126" i="1"/>
  <c r="M507" i="1"/>
  <c r="M424" i="1"/>
  <c r="M264" i="1"/>
  <c r="M125" i="1"/>
  <c r="M85" i="1"/>
  <c r="M414" i="1"/>
  <c r="M348" i="1"/>
  <c r="M483" i="1"/>
  <c r="M429" i="1"/>
  <c r="M167" i="1"/>
  <c r="M103" i="1"/>
  <c r="M279" i="1"/>
  <c r="M74" i="1"/>
  <c r="M111" i="1"/>
  <c r="M39" i="1"/>
  <c r="M325" i="1"/>
  <c r="M339" i="1"/>
  <c r="M479" i="1"/>
  <c r="M104" i="1"/>
  <c r="M185" i="1"/>
  <c r="M352" i="1"/>
  <c r="M11" i="1"/>
  <c r="M204" i="1"/>
  <c r="M285" i="1"/>
  <c r="M45" i="1"/>
  <c r="M362" i="1"/>
  <c r="M205" i="1"/>
  <c r="M246" i="1"/>
  <c r="M55" i="1"/>
  <c r="M52" i="1"/>
  <c r="M425" i="1"/>
  <c r="M133" i="1"/>
  <c r="M91" i="1"/>
  <c r="M297" i="1"/>
  <c r="M441" i="1"/>
  <c r="M184" i="1"/>
  <c r="M253" i="1"/>
  <c r="M152" i="1"/>
  <c r="M231" i="1"/>
  <c r="M338" i="1"/>
  <c r="M342" i="1"/>
  <c r="M9" i="1"/>
  <c r="M369" i="1"/>
  <c r="M89" i="1"/>
  <c r="M80" i="1"/>
  <c r="M135" i="1"/>
  <c r="M307" i="1"/>
  <c r="M412" i="1"/>
  <c r="M190" i="1"/>
  <c r="M193" i="1"/>
  <c r="M453" i="1"/>
  <c r="M386" i="1"/>
  <c r="M500" i="1"/>
  <c r="M492" i="1"/>
  <c r="M346" i="1"/>
  <c r="M120" i="1"/>
  <c r="M26" i="1"/>
  <c r="M251" i="1"/>
  <c r="M411" i="1"/>
  <c r="M44" i="1"/>
  <c r="M210" i="1"/>
  <c r="M490" i="1"/>
  <c r="M308" i="1"/>
  <c r="M37" i="1"/>
  <c r="M188" i="1"/>
  <c r="M130" i="1"/>
  <c r="M171" i="1"/>
  <c r="M160" i="1"/>
  <c r="M267" i="1"/>
  <c r="M374" i="1"/>
  <c r="M495" i="1"/>
  <c r="M137" i="1"/>
  <c r="M406" i="1"/>
  <c r="M141" i="1"/>
  <c r="M66" i="1"/>
  <c r="M275" i="1"/>
  <c r="M482" i="1"/>
  <c r="M216" i="1"/>
  <c r="M438" i="1"/>
  <c r="M402" i="1"/>
  <c r="M451" i="1"/>
  <c r="M440" i="1"/>
  <c r="M15" i="1"/>
  <c r="M161" i="1"/>
  <c r="M419" i="1"/>
  <c r="M407" i="1"/>
  <c r="M96" i="1"/>
  <c r="M181" i="1"/>
  <c r="M436" i="1"/>
  <c r="M146" i="1"/>
  <c r="M399" i="1"/>
  <c r="M156" i="1"/>
  <c r="M224" i="1"/>
  <c r="M225" i="1"/>
  <c r="M73" i="1"/>
  <c r="M6" i="1"/>
  <c r="M390" i="1"/>
  <c r="M235" i="1"/>
  <c r="M305" i="1"/>
  <c r="M269" i="1"/>
  <c r="M506" i="1"/>
  <c r="M12" i="1"/>
  <c r="M265" i="1"/>
  <c r="M418" i="1"/>
  <c r="M189" i="1"/>
  <c r="M473" i="1"/>
  <c r="M259" i="1"/>
  <c r="M420" i="1"/>
  <c r="M398" i="1"/>
  <c r="M470" i="1"/>
  <c r="M247" i="1"/>
  <c r="M317" i="1"/>
  <c r="M304" i="1"/>
  <c r="M227" i="1"/>
  <c r="M98" i="1"/>
  <c r="M28" i="1"/>
  <c r="M119" i="1"/>
  <c r="M232" i="1"/>
  <c r="M478" i="1"/>
  <c r="M281" i="1"/>
  <c r="M286" i="1"/>
  <c r="M114" i="1"/>
  <c r="M256" i="1"/>
  <c r="M244" i="1"/>
  <c r="M105" i="1"/>
  <c r="M463" i="1"/>
  <c r="M236" i="1"/>
  <c r="M332" i="1"/>
  <c r="M345" i="1"/>
  <c r="M183" i="1"/>
  <c r="M315" i="1"/>
  <c r="M508" i="1" l="1"/>
  <c r="N334" i="1" l="1"/>
  <c r="N414" i="1"/>
  <c r="N487" i="1"/>
  <c r="N492" i="1"/>
  <c r="N402" i="1"/>
  <c r="N473" i="1"/>
  <c r="N484" i="1"/>
  <c r="N397" i="1"/>
  <c r="N81" i="1"/>
  <c r="N328" i="1"/>
  <c r="N437" i="1"/>
  <c r="N403" i="1"/>
  <c r="N368" i="1"/>
  <c r="N427" i="1"/>
  <c r="N395" i="1"/>
  <c r="N70" i="1"/>
  <c r="N443" i="1"/>
  <c r="N486" i="1"/>
  <c r="N365" i="1"/>
  <c r="N435" i="1"/>
  <c r="N394" i="1"/>
  <c r="N348" i="1"/>
  <c r="N79" i="1"/>
  <c r="N346" i="1"/>
  <c r="N451" i="1"/>
  <c r="N259" i="1"/>
  <c r="N344" i="1"/>
  <c r="N43" i="1"/>
  <c r="N385" i="1"/>
  <c r="N46" i="1"/>
  <c r="N140" i="1"/>
  <c r="N124" i="1"/>
  <c r="N476" i="1"/>
  <c r="N255" i="1"/>
  <c r="N260" i="1"/>
  <c r="N48" i="1"/>
  <c r="N22" i="1"/>
  <c r="N383" i="1"/>
  <c r="N363" i="1"/>
  <c r="N219" i="1"/>
  <c r="N164" i="1"/>
  <c r="N483" i="1"/>
  <c r="N331" i="1"/>
  <c r="N120" i="1"/>
  <c r="N440" i="1"/>
  <c r="N420" i="1"/>
  <c r="N60" i="1"/>
  <c r="N439" i="1"/>
  <c r="N300" i="1"/>
  <c r="N77" i="1"/>
  <c r="N428" i="1"/>
  <c r="N132" i="1"/>
  <c r="N379" i="1"/>
  <c r="N299" i="1"/>
  <c r="N371" i="1"/>
  <c r="N415" i="1"/>
  <c r="N274" i="1"/>
  <c r="N471" i="1"/>
  <c r="N283" i="1"/>
  <c r="N191" i="1"/>
  <c r="N102" i="1"/>
  <c r="N429" i="1"/>
  <c r="N273" i="1"/>
  <c r="N26" i="1"/>
  <c r="N15" i="1"/>
  <c r="N398" i="1"/>
  <c r="N446" i="1"/>
  <c r="N333" i="1"/>
  <c r="N366" i="1"/>
  <c r="N116" i="1"/>
  <c r="N250" i="1"/>
  <c r="N25" i="1"/>
  <c r="N442" i="1"/>
  <c r="N377" i="1"/>
  <c r="N50" i="1"/>
  <c r="N272" i="1"/>
  <c r="N505" i="1"/>
  <c r="N480" i="1"/>
  <c r="N381" i="1"/>
  <c r="N34" i="1"/>
  <c r="N187" i="1"/>
  <c r="N167" i="1"/>
  <c r="N133" i="1"/>
  <c r="N251" i="1"/>
  <c r="N161" i="1"/>
  <c r="N470" i="1"/>
  <c r="N475" i="1"/>
  <c r="N198" i="1"/>
  <c r="N314" i="1"/>
  <c r="N350" i="1"/>
  <c r="N503" i="1"/>
  <c r="N464" i="1"/>
  <c r="N195" i="1"/>
  <c r="N356" i="1"/>
  <c r="N230" i="1"/>
  <c r="N180" i="1"/>
  <c r="N117" i="1"/>
  <c r="N175" i="1"/>
  <c r="N62" i="1"/>
  <c r="N177" i="1"/>
  <c r="N222" i="1"/>
  <c r="N103" i="1"/>
  <c r="N91" i="1"/>
  <c r="N411" i="1"/>
  <c r="N419" i="1"/>
  <c r="N247" i="1"/>
  <c r="N361" i="1"/>
  <c r="N245" i="1"/>
  <c r="N302" i="1"/>
  <c r="N214" i="1"/>
  <c r="N56" i="1"/>
  <c r="N128" i="1"/>
  <c r="N168" i="1"/>
  <c r="N5" i="1"/>
  <c r="N155" i="1"/>
  <c r="N284" i="1"/>
  <c r="N93" i="1"/>
  <c r="N306" i="1"/>
  <c r="N432" i="1"/>
  <c r="N504" i="1"/>
  <c r="N392" i="1"/>
  <c r="N279" i="1"/>
  <c r="N297" i="1"/>
  <c r="N44" i="1"/>
  <c r="N407" i="1"/>
  <c r="N317" i="1"/>
  <c r="N95" i="1"/>
  <c r="N376" i="1"/>
  <c r="N266" i="1"/>
  <c r="N87" i="1"/>
  <c r="N472" i="1"/>
  <c r="N489" i="1"/>
  <c r="N455" i="1"/>
  <c r="N408" i="1"/>
  <c r="N122" i="1"/>
  <c r="N179" i="1"/>
  <c r="N169" i="1"/>
  <c r="N448" i="1"/>
  <c r="N375" i="1"/>
  <c r="N360" i="1"/>
  <c r="N454" i="1"/>
  <c r="N74" i="1"/>
  <c r="N441" i="1"/>
  <c r="N210" i="1"/>
  <c r="N96" i="1"/>
  <c r="N304" i="1"/>
  <c r="N249" i="1"/>
  <c r="N172" i="1"/>
  <c r="N449" i="1"/>
  <c r="N416" i="1"/>
  <c r="N221" i="1"/>
  <c r="N321" i="1"/>
  <c r="N466" i="1"/>
  <c r="N262" i="1"/>
  <c r="N54" i="1"/>
  <c r="N84" i="1"/>
  <c r="N165" i="1"/>
  <c r="N319" i="1"/>
  <c r="N324" i="1"/>
  <c r="N241" i="1"/>
  <c r="N380" i="1"/>
  <c r="N111" i="1"/>
  <c r="N184" i="1"/>
  <c r="N490" i="1"/>
  <c r="N181" i="1"/>
  <c r="N227" i="1"/>
  <c r="N301" i="1"/>
  <c r="N323" i="1"/>
  <c r="N382" i="1"/>
  <c r="N296" i="1"/>
  <c r="N372" i="1"/>
  <c r="N460" i="1"/>
  <c r="N396" i="1"/>
  <c r="N166" i="1"/>
  <c r="N154" i="1"/>
  <c r="N444" i="1"/>
  <c r="N17" i="1"/>
  <c r="N192" i="1"/>
  <c r="N384" i="1"/>
  <c r="N257" i="1"/>
  <c r="N458" i="1"/>
  <c r="N39" i="1"/>
  <c r="N253" i="1"/>
  <c r="N308" i="1"/>
  <c r="N436" i="1"/>
  <c r="N98" i="1"/>
  <c r="N63" i="1"/>
  <c r="N498" i="1"/>
  <c r="N202" i="1"/>
  <c r="N405" i="1"/>
  <c r="N303" i="1"/>
  <c r="N491" i="1"/>
  <c r="N270" i="1"/>
  <c r="N4" i="1"/>
  <c r="N51" i="1"/>
  <c r="N41" i="1"/>
  <c r="N335" i="1"/>
  <c r="N288" i="1"/>
  <c r="N462" i="1"/>
  <c r="N131" i="1"/>
  <c r="N378" i="1"/>
  <c r="N325" i="1"/>
  <c r="N152" i="1"/>
  <c r="N37" i="1"/>
  <c r="N146" i="1"/>
  <c r="N28" i="1"/>
  <c r="N357" i="1"/>
  <c r="N465" i="1"/>
  <c r="N106" i="1"/>
  <c r="N359" i="1"/>
  <c r="N481" i="1"/>
  <c r="N82" i="1"/>
  <c r="N459" i="1"/>
  <c r="N69" i="1"/>
  <c r="N494" i="1"/>
  <c r="N218" i="1"/>
  <c r="N229" i="1"/>
  <c r="N258" i="1"/>
  <c r="N112" i="1"/>
  <c r="N309" i="1"/>
  <c r="N145" i="1"/>
  <c r="N339" i="1"/>
  <c r="N231" i="1"/>
  <c r="N188" i="1"/>
  <c r="N399" i="1"/>
  <c r="N119" i="1"/>
  <c r="N7" i="1"/>
  <c r="N290" i="1"/>
  <c r="N488" i="1"/>
  <c r="N36" i="1"/>
  <c r="N228" i="1"/>
  <c r="N108" i="1"/>
  <c r="N113" i="1"/>
  <c r="N280" i="1"/>
  <c r="N341" i="1"/>
  <c r="N158" i="1"/>
  <c r="N468" i="1"/>
  <c r="N67" i="1"/>
  <c r="N312" i="1"/>
  <c r="N121" i="1"/>
  <c r="N86" i="1"/>
  <c r="N479" i="1"/>
  <c r="N338" i="1"/>
  <c r="N130" i="1"/>
  <c r="N156" i="1"/>
  <c r="N232" i="1"/>
  <c r="N226" i="1"/>
  <c r="N139" i="1"/>
  <c r="N433" i="1"/>
  <c r="N430" i="1"/>
  <c r="N329" i="1"/>
  <c r="N71" i="1"/>
  <c r="N162" i="1"/>
  <c r="N401" i="1"/>
  <c r="N355" i="1"/>
  <c r="N100" i="1"/>
  <c r="N90" i="1"/>
  <c r="N447" i="1"/>
  <c r="N40" i="1"/>
  <c r="N294" i="1"/>
  <c r="N129" i="1"/>
  <c r="N104" i="1"/>
  <c r="N342" i="1"/>
  <c r="N171" i="1"/>
  <c r="N224" i="1"/>
  <c r="N478" i="1"/>
  <c r="N268" i="1"/>
  <c r="N461" i="1"/>
  <c r="N212" i="1"/>
  <c r="N477" i="1"/>
  <c r="N295" i="1"/>
  <c r="N237" i="1"/>
  <c r="N72" i="1"/>
  <c r="N431" i="1"/>
  <c r="N393" i="1"/>
  <c r="N287" i="1"/>
  <c r="N76" i="1"/>
  <c r="N149" i="1"/>
  <c r="N310" i="1"/>
  <c r="N10" i="1"/>
  <c r="N293" i="1"/>
  <c r="N185" i="1"/>
  <c r="N9" i="1"/>
  <c r="N160" i="1"/>
  <c r="N225" i="1"/>
  <c r="N281" i="1"/>
  <c r="N174" i="1"/>
  <c r="N136" i="1"/>
  <c r="N207" i="1"/>
  <c r="N27" i="1"/>
  <c r="N298" i="1"/>
  <c r="N150" i="1"/>
  <c r="N18" i="1"/>
  <c r="N254" i="1"/>
  <c r="N16" i="1"/>
  <c r="N469" i="1"/>
  <c r="N467" i="1"/>
  <c r="N400" i="1"/>
  <c r="N445" i="1"/>
  <c r="N326" i="1"/>
  <c r="N352" i="1"/>
  <c r="N369" i="1"/>
  <c r="N267" i="1"/>
  <c r="N73" i="1"/>
  <c r="N286" i="1"/>
  <c r="N242" i="1"/>
  <c r="N413" i="1"/>
  <c r="N110" i="1"/>
  <c r="N213" i="1"/>
  <c r="N347" i="1"/>
  <c r="N186" i="1"/>
  <c r="N292" i="1"/>
  <c r="N176" i="1"/>
  <c r="N157" i="1"/>
  <c r="N97" i="1"/>
  <c r="N24" i="1"/>
  <c r="N21" i="1"/>
  <c r="N234" i="1"/>
  <c r="N57" i="1"/>
  <c r="N42" i="1"/>
  <c r="N11" i="1"/>
  <c r="N89" i="1"/>
  <c r="N374" i="1"/>
  <c r="N6" i="1"/>
  <c r="N114" i="1"/>
  <c r="N182" i="1"/>
  <c r="N127" i="1"/>
  <c r="N349" i="1"/>
  <c r="N144" i="1"/>
  <c r="N263" i="1"/>
  <c r="N311" i="1"/>
  <c r="N173" i="1"/>
  <c r="N373" i="1"/>
  <c r="N92" i="1"/>
  <c r="N252" i="1"/>
  <c r="N336" i="1"/>
  <c r="N261" i="1"/>
  <c r="N327" i="1"/>
  <c r="N65" i="1"/>
  <c r="N153" i="1"/>
  <c r="N204" i="1"/>
  <c r="N80" i="1"/>
  <c r="N495" i="1"/>
  <c r="N390" i="1"/>
  <c r="N256" i="1"/>
  <c r="N358" i="1"/>
  <c r="N215" i="1"/>
  <c r="N452" i="1"/>
  <c r="N421" i="1"/>
  <c r="N163" i="1"/>
  <c r="N485" i="1"/>
  <c r="N501" i="1"/>
  <c r="N340" i="1"/>
  <c r="N78" i="1"/>
  <c r="N38" i="1"/>
  <c r="N278" i="1"/>
  <c r="N238" i="1"/>
  <c r="N276" i="1"/>
  <c r="N20" i="1"/>
  <c r="N271" i="1"/>
  <c r="N285" i="1"/>
  <c r="N135" i="1"/>
  <c r="N137" i="1"/>
  <c r="N235" i="1"/>
  <c r="N244" i="1"/>
  <c r="N206" i="1"/>
  <c r="N387" i="1"/>
  <c r="N423" i="1"/>
  <c r="N53" i="1"/>
  <c r="N94" i="1"/>
  <c r="N248" i="1"/>
  <c r="N3" i="1"/>
  <c r="N143" i="1"/>
  <c r="N217" i="1"/>
  <c r="N240" i="1"/>
  <c r="N101" i="1"/>
  <c r="N291" i="1"/>
  <c r="N318" i="1"/>
  <c r="N194" i="1"/>
  <c r="N474" i="1"/>
  <c r="N45" i="1"/>
  <c r="N307" i="1"/>
  <c r="N406" i="1"/>
  <c r="N305" i="1"/>
  <c r="N105" i="1"/>
  <c r="N289" i="1"/>
  <c r="N389" i="1"/>
  <c r="N457" i="1"/>
  <c r="N68" i="1"/>
  <c r="N32" i="1"/>
  <c r="N115" i="1"/>
  <c r="N330" i="1"/>
  <c r="N496" i="1"/>
  <c r="N88" i="1"/>
  <c r="N388" i="1"/>
  <c r="N211" i="1"/>
  <c r="N203" i="1"/>
  <c r="N107" i="1"/>
  <c r="N199" i="1"/>
  <c r="N126" i="1"/>
  <c r="N362" i="1"/>
  <c r="N412" i="1"/>
  <c r="N141" i="1"/>
  <c r="N269" i="1"/>
  <c r="N463" i="1"/>
  <c r="N23" i="1"/>
  <c r="N61" i="1"/>
  <c r="N493" i="1"/>
  <c r="N343" i="1"/>
  <c r="N410" i="1"/>
  <c r="N148" i="1"/>
  <c r="N351" i="1"/>
  <c r="N364" i="1"/>
  <c r="N75" i="1"/>
  <c r="N99" i="1"/>
  <c r="N233" i="1"/>
  <c r="N196" i="1"/>
  <c r="N320" i="1"/>
  <c r="N404" i="1"/>
  <c r="N507" i="1"/>
  <c r="N205" i="1"/>
  <c r="N190" i="1"/>
  <c r="N66" i="1"/>
  <c r="N506" i="1"/>
  <c r="N236" i="1"/>
  <c r="N197" i="1"/>
  <c r="N151" i="1"/>
  <c r="N49" i="1"/>
  <c r="N33" i="1"/>
  <c r="N159" i="1"/>
  <c r="N220" i="1"/>
  <c r="N138" i="1"/>
  <c r="N409" i="1"/>
  <c r="N391" i="1"/>
  <c r="N201" i="1"/>
  <c r="N147" i="1"/>
  <c r="N223" i="1"/>
  <c r="N417" i="1"/>
  <c r="N2" i="1"/>
  <c r="N424" i="1"/>
  <c r="N246" i="1"/>
  <c r="N193" i="1"/>
  <c r="N275" i="1"/>
  <c r="N12" i="1"/>
  <c r="N332" i="1"/>
  <c r="N282" i="1"/>
  <c r="N243" i="1"/>
  <c r="N502" i="1"/>
  <c r="N322" i="1"/>
  <c r="N14" i="1"/>
  <c r="N178" i="1"/>
  <c r="N208" i="1"/>
  <c r="N316" i="1"/>
  <c r="N142" i="1"/>
  <c r="N29" i="1"/>
  <c r="N497" i="1"/>
  <c r="N118" i="1"/>
  <c r="N456" i="1"/>
  <c r="N450" i="1"/>
  <c r="N264" i="1"/>
  <c r="N55" i="1"/>
  <c r="N453" i="1"/>
  <c r="N482" i="1"/>
  <c r="N265" i="1"/>
  <c r="N345" i="1"/>
  <c r="N353" i="1"/>
  <c r="N313" i="1"/>
  <c r="N31" i="1"/>
  <c r="N170" i="1"/>
  <c r="N277" i="1"/>
  <c r="N59" i="1"/>
  <c r="N426" i="1"/>
  <c r="N83" i="1"/>
  <c r="N58" i="1"/>
  <c r="N337" i="1"/>
  <c r="N370" i="1"/>
  <c r="N13" i="1"/>
  <c r="N134" i="1"/>
  <c r="N239" i="1"/>
  <c r="N125" i="1"/>
  <c r="N52" i="1"/>
  <c r="N386" i="1"/>
  <c r="N216" i="1"/>
  <c r="N418" i="1"/>
  <c r="N183" i="1"/>
  <c r="N499" i="1"/>
  <c r="N30" i="1"/>
  <c r="N64" i="1"/>
  <c r="N200" i="1"/>
  <c r="N123" i="1"/>
  <c r="N109" i="1"/>
  <c r="N8" i="1"/>
  <c r="N35" i="1"/>
  <c r="N434" i="1"/>
  <c r="N19" i="1"/>
  <c r="N354" i="1"/>
  <c r="N47" i="1"/>
  <c r="N367" i="1"/>
  <c r="N209" i="1"/>
  <c r="N85" i="1"/>
  <c r="N425" i="1"/>
  <c r="N500" i="1"/>
  <c r="N438" i="1"/>
  <c r="N189" i="1"/>
  <c r="AG161" i="1"/>
  <c r="AG41" i="1"/>
  <c r="AG492" i="1"/>
  <c r="AG114" i="1"/>
  <c r="AG487" i="1"/>
  <c r="AG395" i="1"/>
  <c r="AG473" i="1"/>
  <c r="AG484" i="1"/>
  <c r="AG414" i="1"/>
  <c r="AG89" i="1"/>
  <c r="AG122" i="1"/>
  <c r="AG20" i="1"/>
  <c r="AG415" i="1"/>
  <c r="AG342" i="1"/>
  <c r="AG47" i="1"/>
  <c r="AG124" i="1"/>
  <c r="AG491" i="1"/>
  <c r="AG108" i="1"/>
  <c r="AG203" i="1"/>
  <c r="AG346" i="1"/>
  <c r="AG365" i="1"/>
  <c r="AG257" i="1"/>
  <c r="AG334" i="1"/>
  <c r="AG30" i="1"/>
  <c r="AG412" i="1"/>
  <c r="AG119" i="1"/>
  <c r="AG73" i="1"/>
  <c r="AG430" i="1"/>
  <c r="AG277" i="1"/>
  <c r="AG220" i="1"/>
  <c r="AG308" i="1"/>
  <c r="AG17" i="1"/>
  <c r="AG476" i="1"/>
  <c r="AG283" i="1"/>
  <c r="AG50" i="1"/>
  <c r="AG394" i="1"/>
  <c r="AG49" i="1"/>
  <c r="AG200" i="1"/>
  <c r="AG397" i="1"/>
  <c r="AG237" i="1"/>
  <c r="AG126" i="1"/>
  <c r="AG132" i="1"/>
  <c r="AG437" i="1"/>
  <c r="AG273" i="1"/>
  <c r="AG53" i="1"/>
  <c r="AG343" i="1"/>
  <c r="AG198" i="1"/>
  <c r="AG432" i="1"/>
  <c r="AG368" i="1"/>
  <c r="AG79" i="1"/>
  <c r="AG33" i="1"/>
  <c r="AG81" i="1"/>
  <c r="AG326" i="1"/>
  <c r="AG428" i="1"/>
  <c r="AG78" i="1"/>
  <c r="AG383" i="1"/>
  <c r="AG182" i="1"/>
  <c r="AG55" i="1"/>
  <c r="AG416" i="1"/>
  <c r="AG117" i="1"/>
  <c r="AG39" i="1"/>
  <c r="AG382" i="1"/>
  <c r="AG104" i="1"/>
  <c r="AG287" i="1"/>
  <c r="AG281" i="1"/>
  <c r="AG260" i="1"/>
  <c r="AG112" i="1"/>
  <c r="AG270" i="1"/>
  <c r="AG191" i="1"/>
  <c r="AG26" i="1"/>
  <c r="AG340" i="1"/>
  <c r="AG100" i="1"/>
  <c r="AG219" i="1"/>
  <c r="AG210" i="1"/>
  <c r="AG483" i="1"/>
  <c r="AG392" i="1"/>
  <c r="AG214" i="1"/>
  <c r="AG425" i="1"/>
  <c r="AG328" i="1"/>
  <c r="AG400" i="1"/>
  <c r="AG63" i="1"/>
  <c r="AG77" i="1"/>
  <c r="AG349" i="1"/>
  <c r="AG265" i="1"/>
  <c r="AG282" i="1"/>
  <c r="AG348" i="1"/>
  <c r="AG377" i="1"/>
  <c r="AG317" i="1"/>
  <c r="AG242" i="1"/>
  <c r="AG286" i="1"/>
  <c r="AG163" i="1"/>
  <c r="AG247" i="1"/>
  <c r="AG103" i="1"/>
  <c r="AG43" i="1"/>
  <c r="AG60" i="1"/>
  <c r="AG11" i="1"/>
  <c r="AG262" i="1"/>
  <c r="AG259" i="1"/>
  <c r="AG153" i="1"/>
  <c r="AG371" i="1"/>
  <c r="AG498" i="1"/>
  <c r="AG290" i="1"/>
  <c r="AG299" i="1"/>
  <c r="AG145" i="1"/>
  <c r="AG297" i="1"/>
  <c r="AG248" i="1"/>
  <c r="AG321" i="1"/>
  <c r="AG181" i="1"/>
  <c r="AG409" i="1"/>
  <c r="AG486" i="1"/>
  <c r="AG467" i="1"/>
  <c r="AG83" i="1"/>
  <c r="AG401" i="1"/>
  <c r="AG465" i="1"/>
  <c r="AG335" i="1"/>
  <c r="AG168" i="1"/>
  <c r="AG384" i="1"/>
  <c r="AG413" i="1"/>
  <c r="AG246" i="1"/>
  <c r="AG255" i="1"/>
  <c r="AG438" i="1"/>
  <c r="AG311" i="1"/>
  <c r="AG404" i="1"/>
  <c r="AG381" i="1"/>
  <c r="AG402" i="1"/>
  <c r="AG110" i="1"/>
  <c r="AG271" i="1"/>
  <c r="AG450" i="1"/>
  <c r="AG99" i="1"/>
  <c r="AG70" i="1"/>
  <c r="AG370" i="1"/>
  <c r="AG423" i="1"/>
  <c r="AG269" i="1"/>
  <c r="AG67" i="1"/>
  <c r="AG170" i="1"/>
  <c r="AG356" i="1"/>
  <c r="AG134" i="1"/>
  <c r="AG107" i="1"/>
  <c r="AG86" i="1"/>
  <c r="AG453" i="1"/>
  <c r="AG300" i="1"/>
  <c r="AG408" i="1"/>
  <c r="AG175" i="1"/>
  <c r="AG157" i="1"/>
  <c r="AG35" i="1"/>
  <c r="AG241" i="1"/>
  <c r="AG403" i="1"/>
  <c r="AG495" i="1"/>
  <c r="AG325" i="1"/>
  <c r="AG362" i="1"/>
  <c r="AG82" i="1"/>
  <c r="AG57" i="1"/>
  <c r="AG227" i="1"/>
  <c r="AG148" i="1"/>
  <c r="AG444" i="1"/>
  <c r="AG4" i="1"/>
  <c r="AG141" i="1"/>
  <c r="AG201" i="1"/>
  <c r="AG61" i="1"/>
  <c r="AG319" i="1"/>
  <c r="AG442" i="1"/>
  <c r="AG410" i="1"/>
  <c r="AG434" i="1"/>
  <c r="AG468" i="1"/>
  <c r="AG102" i="1"/>
  <c r="AG121" i="1"/>
  <c r="AG426" i="1"/>
  <c r="AG451" i="1"/>
  <c r="AG350" i="1"/>
  <c r="AG443" i="1"/>
  <c r="AG324" i="1"/>
  <c r="AG294" i="1"/>
  <c r="AG196" i="1"/>
  <c r="AG90" i="1"/>
  <c r="AG449" i="1"/>
  <c r="AG263" i="1"/>
  <c r="AG92" i="1"/>
  <c r="AG312" i="1"/>
  <c r="AG429" i="1"/>
  <c r="AG422" i="1"/>
  <c r="AG113" i="1"/>
  <c r="AG45" i="1"/>
  <c r="AG436" i="1"/>
  <c r="AG379" i="1"/>
  <c r="AG278" i="1"/>
  <c r="AG28" i="1"/>
  <c r="AG130" i="1"/>
  <c r="AG475" i="1"/>
  <c r="AG154" i="1"/>
  <c r="AG74" i="1"/>
  <c r="AG202" i="1"/>
  <c r="AG173" i="1"/>
  <c r="AG37" i="1"/>
  <c r="AG150" i="1"/>
  <c r="AG230" i="1"/>
  <c r="AG222" i="1"/>
  <c r="AG23" i="1"/>
  <c r="AG253" i="1"/>
  <c r="AG176" i="1"/>
  <c r="AG431" i="1"/>
  <c r="AG448" i="1"/>
  <c r="AG481" i="1"/>
  <c r="AG369" i="1"/>
  <c r="AG152" i="1"/>
  <c r="AG229" i="1"/>
  <c r="AG477" i="1"/>
  <c r="AG490" i="1"/>
  <c r="AG120" i="1"/>
  <c r="AG193" i="1"/>
  <c r="AG439" i="1"/>
  <c r="AG48" i="1"/>
  <c r="AG167" i="1"/>
  <c r="AG52" i="1"/>
  <c r="AG62" i="1"/>
  <c r="AG284" i="1"/>
  <c r="AG225" i="1"/>
  <c r="AG204" i="1"/>
  <c r="AG254" i="1"/>
  <c r="AG301" i="1"/>
  <c r="AG337" i="1"/>
  <c r="AG118" i="1"/>
  <c r="AG272" i="1"/>
  <c r="AG435" i="1"/>
  <c r="AG314" i="1"/>
  <c r="AG306" i="1"/>
  <c r="AG455" i="1"/>
  <c r="AG164" i="1"/>
  <c r="AG331" i="1"/>
  <c r="AG140" i="1"/>
  <c r="AG405" i="1"/>
  <c r="AG158" i="1"/>
  <c r="AG187" i="1"/>
  <c r="AG184" i="1"/>
  <c r="AG305" i="1"/>
  <c r="AG302" i="1"/>
  <c r="AG105" i="1"/>
  <c r="AG138" i="1"/>
  <c r="AG19" i="1"/>
  <c r="AG142" i="1"/>
  <c r="AG251" i="1"/>
  <c r="AG139" i="1"/>
  <c r="AG29" i="1"/>
  <c r="AG375" i="1"/>
  <c r="AG97" i="1"/>
  <c r="AG54" i="1"/>
  <c r="AG44" i="1"/>
  <c r="AG56" i="1"/>
  <c r="AG355" i="1"/>
  <c r="AG318" i="1"/>
  <c r="AG446" i="1"/>
  <c r="AG339" i="1"/>
  <c r="AG480" i="1"/>
  <c r="AG59" i="1"/>
  <c r="AG252" i="1"/>
  <c r="AG303" i="1"/>
  <c r="AG88" i="1"/>
  <c r="AG459" i="1"/>
  <c r="AG144" i="1"/>
  <c r="AG329" i="1"/>
  <c r="AG80" i="1"/>
  <c r="AG344" i="1"/>
  <c r="AG469" i="1"/>
  <c r="AG115" i="1"/>
  <c r="AG14" i="1"/>
  <c r="AG296" i="1"/>
  <c r="AG96" i="1"/>
  <c r="AG280" i="1"/>
  <c r="AG69" i="1"/>
  <c r="AG116" i="1"/>
  <c r="AG75" i="1"/>
  <c r="AG208" i="1"/>
  <c r="AG243" i="1"/>
  <c r="AG398" i="1"/>
  <c r="AG249" i="1"/>
  <c r="AG221" i="1"/>
  <c r="AG385" i="1"/>
  <c r="AG489" i="1"/>
  <c r="AG471" i="1"/>
  <c r="AG236" i="1"/>
  <c r="AG38" i="1"/>
  <c r="AG456" i="1"/>
  <c r="AG274" i="1"/>
  <c r="AG463" i="1"/>
  <c r="AG479" i="1"/>
  <c r="AG250" i="1"/>
  <c r="AG372" i="1"/>
  <c r="AG345" i="1"/>
  <c r="AG478" i="1"/>
  <c r="AG180" i="1"/>
  <c r="AG244" i="1"/>
  <c r="AG156" i="1"/>
  <c r="AG232" i="1"/>
  <c r="AG46" i="1"/>
  <c r="AG172" i="1"/>
  <c r="AG245" i="1"/>
  <c r="AG445" i="1"/>
  <c r="AG417" i="1"/>
  <c r="AG298" i="1"/>
  <c r="AG3" i="1"/>
  <c r="AG146" i="1"/>
  <c r="AG15" i="1"/>
  <c r="AG228" i="1"/>
  <c r="AG36" i="1"/>
  <c r="AG6" i="1"/>
  <c r="AG101" i="1"/>
  <c r="AG24" i="1"/>
  <c r="AG378" i="1"/>
  <c r="AG218" i="1"/>
  <c r="AG420" i="1"/>
  <c r="AG205" i="1"/>
  <c r="AG361" i="1"/>
  <c r="AG234" i="1"/>
  <c r="AG87" i="1"/>
  <c r="AG386" i="1"/>
  <c r="AG440" i="1"/>
  <c r="AG411" i="1"/>
  <c r="AG8" i="1"/>
  <c r="AG393" i="1"/>
  <c r="AG261" i="1"/>
  <c r="AG363" i="1"/>
  <c r="AG470" i="1"/>
  <c r="AG207" i="1"/>
  <c r="AG276" i="1"/>
  <c r="AG25" i="1"/>
  <c r="AG258" i="1"/>
  <c r="AG374" i="1"/>
  <c r="AG174" i="1"/>
  <c r="AG42" i="1"/>
  <c r="AG98" i="1"/>
  <c r="AG13" i="1"/>
  <c r="AG169" i="1"/>
  <c r="AG143" i="1"/>
  <c r="AG333" i="1"/>
  <c r="AG454" i="1"/>
  <c r="AG493" i="1"/>
  <c r="AG91" i="1"/>
  <c r="AG366" i="1"/>
  <c r="AG149" i="1"/>
  <c r="AG267" i="1"/>
  <c r="AG213" i="1"/>
  <c r="AG123" i="1"/>
  <c r="AG316" i="1"/>
  <c r="AG131" i="1"/>
  <c r="AG502" i="1"/>
  <c r="AG93" i="1"/>
  <c r="AG373" i="1"/>
  <c r="AG151" i="1"/>
  <c r="AG188" i="1"/>
  <c r="AG226" i="1"/>
  <c r="AG185" i="1"/>
  <c r="AG421" i="1"/>
  <c r="AG111" i="1"/>
  <c r="AG504" i="1"/>
  <c r="AG266" i="1"/>
  <c r="AG341" i="1"/>
  <c r="AG399" i="1"/>
  <c r="AG323" i="1"/>
  <c r="AG27" i="1"/>
  <c r="AG235" i="1"/>
  <c r="AG85" i="1"/>
  <c r="AG419" i="1"/>
  <c r="AG224" i="1"/>
  <c r="AG330" i="1"/>
  <c r="AG351" i="1"/>
  <c r="AG433" i="1"/>
  <c r="AG406" i="1"/>
  <c r="AG94" i="1"/>
  <c r="AG347" i="1"/>
  <c r="AG155" i="1"/>
  <c r="AG206" i="1"/>
  <c r="AG310" i="1"/>
  <c r="AG427" i="1"/>
  <c r="AG293" i="1"/>
  <c r="AG16" i="1"/>
  <c r="AG133" i="1"/>
  <c r="AG313" i="1"/>
  <c r="AG264" i="1"/>
  <c r="AG162" i="1"/>
  <c r="AG9" i="1"/>
  <c r="AG179" i="1"/>
  <c r="AG367" i="1"/>
  <c r="AG5" i="1"/>
  <c r="AG441" i="1"/>
  <c r="AG58" i="1"/>
  <c r="AG457" i="1"/>
  <c r="AG95" i="1"/>
  <c r="AG197" i="1"/>
  <c r="AG7" i="1"/>
  <c r="AG178" i="1"/>
  <c r="AG217" i="1"/>
  <c r="AG166" i="1"/>
  <c r="AG223" i="1"/>
  <c r="AG275" i="1"/>
  <c r="AG407" i="1"/>
  <c r="AG279" i="1"/>
  <c r="AG458" i="1"/>
  <c r="AG128" i="1"/>
  <c r="AG485" i="1"/>
  <c r="AG338" i="1"/>
  <c r="AG72" i="1"/>
  <c r="AG307" i="1"/>
  <c r="AG288" i="1"/>
  <c r="AG505" i="1"/>
  <c r="AG195" i="1"/>
  <c r="AG289" i="1"/>
  <c r="AG357" i="1"/>
  <c r="AG160" i="1"/>
  <c r="AG496" i="1"/>
  <c r="AG34" i="1"/>
  <c r="AG507" i="1"/>
  <c r="AG212" i="1"/>
  <c r="AG216" i="1"/>
  <c r="AG460" i="1"/>
  <c r="AG183" i="1"/>
  <c r="AG376" i="1"/>
  <c r="AG215" i="1"/>
  <c r="AG106" i="1"/>
  <c r="AG71" i="1"/>
  <c r="AG503" i="1"/>
  <c r="AG109" i="1"/>
  <c r="AG332" i="1"/>
  <c r="AG12" i="1"/>
  <c r="AG390" i="1"/>
  <c r="AG65" i="1"/>
  <c r="AG231" i="1"/>
  <c r="AG10" i="1"/>
  <c r="AG239" i="1"/>
  <c r="AG64" i="1"/>
  <c r="AG68" i="1"/>
  <c r="AG66" i="1"/>
  <c r="AG352" i="1"/>
  <c r="AG488" i="1"/>
  <c r="AG136" i="1"/>
  <c r="AG380" i="1"/>
  <c r="AG494" i="1"/>
  <c r="AG309" i="1"/>
  <c r="AG76" i="1"/>
  <c r="AG353" i="1"/>
  <c r="AG51" i="1"/>
  <c r="AG461" i="1"/>
  <c r="AG424" i="1"/>
  <c r="AG387" i="1"/>
  <c r="AG177" i="1"/>
  <c r="AG322" i="1"/>
  <c r="AG238" i="1"/>
  <c r="AG304" i="1"/>
  <c r="AG194" i="1"/>
  <c r="AG295" i="1"/>
  <c r="AG192" i="1"/>
  <c r="AG472" i="1"/>
  <c r="AG291" i="1"/>
  <c r="AG256" i="1"/>
  <c r="AG418" i="1"/>
  <c r="AG127" i="1"/>
  <c r="AG466" i="1"/>
  <c r="AG389" i="1"/>
  <c r="AG447" i="1"/>
  <c r="AG190" i="1"/>
  <c r="AG499" i="1"/>
  <c r="AG396" i="1"/>
  <c r="AG21" i="1"/>
  <c r="AG159" i="1"/>
  <c r="AG186" i="1"/>
  <c r="AG135" i="1"/>
  <c r="AG129" i="1"/>
  <c r="AG165" i="1"/>
  <c r="AG464" i="1"/>
  <c r="AG474" i="1"/>
  <c r="AG268" i="1"/>
  <c r="AG501" i="1"/>
  <c r="AG125" i="1"/>
  <c r="AG171" i="1"/>
  <c r="AG360" i="1"/>
  <c r="AG211" i="1"/>
  <c r="AG137" i="1"/>
  <c r="AG359" i="1"/>
  <c r="AG500" i="1"/>
  <c r="AG358" i="1"/>
  <c r="AG482" i="1"/>
  <c r="AG497" i="1"/>
  <c r="AG147" i="1"/>
  <c r="AG199" i="1"/>
  <c r="AG233" i="1"/>
  <c r="AG391" i="1"/>
  <c r="AG292" i="1"/>
  <c r="AG285" i="1"/>
  <c r="AG240" i="1"/>
  <c r="AG336" i="1"/>
  <c r="AG320" i="1"/>
  <c r="AG209" i="1"/>
  <c r="AG506" i="1"/>
  <c r="AG31" i="1"/>
  <c r="AG18" i="1"/>
  <c r="AG40" i="1"/>
  <c r="AG462" i="1"/>
  <c r="AG189" i="1"/>
  <c r="AG354" i="1"/>
  <c r="AG327" i="1"/>
  <c r="AG2" i="1"/>
  <c r="AG364" i="1"/>
  <c r="AG452" i="1"/>
  <c r="AG388" i="1"/>
  <c r="AG22" i="1"/>
  <c r="AG32" i="1"/>
  <c r="AG84" i="1"/>
  <c r="AG315" i="1"/>
  <c r="H189" i="1"/>
  <c r="H438" i="1"/>
  <c r="H500" i="1"/>
  <c r="H425" i="1"/>
  <c r="H85" i="1"/>
  <c r="H209" i="1"/>
  <c r="H367" i="1"/>
  <c r="H47" i="1"/>
  <c r="H354" i="1"/>
  <c r="H19" i="1"/>
  <c r="H434" i="1"/>
  <c r="H35" i="1"/>
  <c r="H8" i="1"/>
  <c r="H109" i="1"/>
  <c r="H123" i="1"/>
  <c r="H200" i="1"/>
  <c r="H64" i="1"/>
  <c r="H30" i="1"/>
  <c r="H499" i="1"/>
  <c r="H183" i="1"/>
  <c r="H418" i="1"/>
  <c r="H216" i="1"/>
  <c r="H386" i="1"/>
  <c r="H52" i="1"/>
  <c r="H125" i="1"/>
  <c r="H239" i="1"/>
  <c r="H134" i="1"/>
  <c r="H13" i="1"/>
  <c r="H370" i="1"/>
  <c r="H337" i="1"/>
  <c r="H58" i="1"/>
  <c r="H83" i="1"/>
  <c r="H426" i="1"/>
  <c r="H59" i="1"/>
  <c r="H277" i="1"/>
  <c r="H170" i="1"/>
  <c r="H31" i="1"/>
  <c r="H313" i="1"/>
  <c r="H353" i="1"/>
  <c r="H345" i="1"/>
  <c r="H265" i="1"/>
  <c r="H482" i="1"/>
  <c r="H453" i="1"/>
  <c r="H55" i="1"/>
  <c r="H264" i="1"/>
  <c r="H450" i="1"/>
  <c r="H456" i="1"/>
  <c r="H118" i="1"/>
  <c r="H497" i="1"/>
  <c r="H29" i="1"/>
  <c r="H142" i="1"/>
  <c r="H316" i="1"/>
  <c r="H208" i="1"/>
  <c r="H178" i="1"/>
  <c r="H14" i="1"/>
  <c r="H322" i="1"/>
  <c r="H502" i="1"/>
  <c r="H243" i="1"/>
  <c r="H282" i="1"/>
  <c r="H332" i="1"/>
  <c r="H12" i="1"/>
  <c r="H275" i="1"/>
  <c r="H193" i="1"/>
  <c r="H246" i="1"/>
  <c r="H424" i="1"/>
  <c r="H2" i="1"/>
  <c r="H417" i="1"/>
  <c r="H223" i="1"/>
  <c r="H147" i="1"/>
  <c r="H201" i="1"/>
  <c r="H391" i="1"/>
  <c r="H409" i="1"/>
  <c r="H138" i="1"/>
  <c r="H220" i="1"/>
  <c r="H159" i="1"/>
  <c r="H33" i="1"/>
  <c r="H49" i="1"/>
  <c r="H151" i="1"/>
  <c r="H197" i="1"/>
  <c r="H236" i="1"/>
  <c r="H506" i="1"/>
  <c r="H66" i="1"/>
  <c r="H190" i="1"/>
  <c r="H205" i="1"/>
  <c r="H507" i="1"/>
  <c r="H404" i="1"/>
  <c r="H320" i="1"/>
  <c r="H196" i="1"/>
  <c r="H233" i="1"/>
  <c r="H99" i="1"/>
  <c r="H75" i="1"/>
  <c r="H364" i="1"/>
  <c r="H351" i="1"/>
  <c r="H148" i="1"/>
  <c r="H410" i="1"/>
  <c r="H343" i="1"/>
  <c r="H493" i="1"/>
  <c r="H61" i="1"/>
  <c r="H23" i="1"/>
  <c r="H463" i="1"/>
  <c r="H269" i="1"/>
  <c r="H141" i="1"/>
  <c r="H412" i="1"/>
  <c r="H362" i="1"/>
  <c r="H126" i="1"/>
  <c r="H199" i="1"/>
  <c r="H107" i="1"/>
  <c r="H203" i="1"/>
  <c r="H211" i="1"/>
  <c r="H388" i="1"/>
  <c r="H88" i="1"/>
  <c r="H496" i="1"/>
  <c r="H330" i="1"/>
  <c r="H115" i="1"/>
  <c r="H32" i="1"/>
  <c r="H68" i="1"/>
  <c r="H457" i="1"/>
  <c r="H389" i="1"/>
  <c r="H289" i="1"/>
  <c r="H105" i="1"/>
  <c r="H305" i="1"/>
  <c r="H406" i="1"/>
  <c r="H307" i="1"/>
  <c r="H45" i="1"/>
  <c r="H474" i="1"/>
  <c r="H194" i="1"/>
  <c r="H318" i="1"/>
  <c r="H291" i="1"/>
  <c r="H101" i="1"/>
  <c r="H240" i="1"/>
  <c r="H217" i="1"/>
  <c r="H143" i="1"/>
  <c r="H3" i="1"/>
  <c r="H248" i="1"/>
  <c r="H94" i="1"/>
  <c r="H53" i="1"/>
  <c r="H423" i="1"/>
  <c r="H387" i="1"/>
  <c r="H206" i="1"/>
  <c r="H244" i="1"/>
  <c r="H235" i="1"/>
  <c r="H137" i="1"/>
  <c r="H135" i="1"/>
  <c r="H285" i="1"/>
  <c r="H271" i="1"/>
  <c r="H20" i="1"/>
  <c r="H276" i="1"/>
  <c r="H238" i="1"/>
  <c r="H278" i="1"/>
  <c r="H38" i="1"/>
  <c r="H78" i="1"/>
  <c r="H340" i="1"/>
  <c r="H501" i="1"/>
  <c r="H485" i="1"/>
  <c r="H163" i="1"/>
  <c r="H421" i="1"/>
  <c r="H452" i="1"/>
  <c r="H215" i="1"/>
  <c r="H358" i="1"/>
  <c r="H256" i="1"/>
  <c r="H390" i="1"/>
  <c r="H495" i="1"/>
  <c r="H80" i="1"/>
  <c r="H204" i="1"/>
  <c r="H153" i="1"/>
  <c r="H65" i="1"/>
  <c r="H327" i="1"/>
  <c r="H261" i="1"/>
  <c r="H336" i="1"/>
  <c r="H252" i="1"/>
  <c r="H92" i="1"/>
  <c r="H373" i="1"/>
  <c r="H173" i="1"/>
  <c r="H311" i="1"/>
  <c r="H263" i="1"/>
  <c r="H144" i="1"/>
  <c r="H349" i="1"/>
  <c r="H127" i="1"/>
  <c r="H182" i="1"/>
  <c r="H114" i="1"/>
  <c r="H6" i="1"/>
  <c r="H374" i="1"/>
  <c r="H89" i="1"/>
  <c r="H11" i="1"/>
  <c r="H42" i="1"/>
  <c r="H57" i="1"/>
  <c r="H234" i="1"/>
  <c r="H21" i="1"/>
  <c r="H24" i="1"/>
  <c r="H97" i="1"/>
  <c r="H157" i="1"/>
  <c r="H176" i="1"/>
  <c r="H292" i="1"/>
  <c r="H186" i="1"/>
  <c r="H347" i="1"/>
  <c r="H213" i="1"/>
  <c r="H110" i="1"/>
  <c r="H413" i="1"/>
  <c r="H242" i="1"/>
  <c r="H286" i="1"/>
  <c r="H73" i="1"/>
  <c r="H267" i="1"/>
  <c r="H369" i="1"/>
  <c r="H352" i="1"/>
  <c r="H326" i="1"/>
  <c r="H445" i="1"/>
  <c r="H400" i="1"/>
  <c r="H467" i="1"/>
  <c r="H469" i="1"/>
  <c r="H16" i="1"/>
  <c r="H254" i="1"/>
  <c r="H18" i="1"/>
  <c r="H150" i="1"/>
  <c r="H298" i="1"/>
  <c r="H27" i="1"/>
  <c r="H422" i="1"/>
  <c r="H207" i="1"/>
  <c r="H136" i="1"/>
  <c r="H174" i="1"/>
  <c r="H281" i="1"/>
  <c r="H225" i="1"/>
  <c r="H160" i="1"/>
  <c r="H9" i="1"/>
  <c r="H185" i="1"/>
  <c r="H293" i="1"/>
  <c r="H10" i="1"/>
  <c r="H310" i="1"/>
  <c r="H149" i="1"/>
  <c r="H76" i="1"/>
  <c r="H287" i="1"/>
  <c r="H393" i="1"/>
  <c r="H431" i="1"/>
  <c r="H72" i="1"/>
  <c r="H237" i="1"/>
  <c r="H295" i="1"/>
  <c r="H477" i="1"/>
  <c r="H212" i="1"/>
  <c r="H461" i="1"/>
  <c r="H268" i="1"/>
  <c r="H478" i="1"/>
  <c r="H224" i="1"/>
  <c r="H171" i="1"/>
  <c r="H342" i="1"/>
  <c r="H104" i="1"/>
  <c r="H129" i="1"/>
  <c r="H294" i="1"/>
  <c r="H40" i="1"/>
  <c r="H447" i="1"/>
  <c r="H90" i="1"/>
  <c r="H100" i="1"/>
  <c r="H355" i="1"/>
  <c r="H401" i="1"/>
  <c r="H162" i="1"/>
  <c r="H71" i="1"/>
  <c r="H329" i="1"/>
  <c r="H430" i="1"/>
  <c r="H433" i="1"/>
  <c r="H139" i="1"/>
  <c r="H226" i="1"/>
  <c r="H232" i="1"/>
  <c r="H156" i="1"/>
  <c r="H130" i="1"/>
  <c r="H338" i="1"/>
  <c r="H479" i="1"/>
  <c r="H86" i="1"/>
  <c r="H121" i="1"/>
  <c r="H312" i="1"/>
  <c r="H67" i="1"/>
  <c r="H468" i="1"/>
  <c r="H158" i="1"/>
  <c r="H341" i="1"/>
  <c r="H280" i="1"/>
  <c r="H113" i="1"/>
  <c r="H108" i="1"/>
  <c r="H228" i="1"/>
  <c r="H36" i="1"/>
  <c r="H488" i="1"/>
  <c r="H290" i="1"/>
  <c r="H7" i="1"/>
  <c r="H119" i="1"/>
  <c r="H399" i="1"/>
  <c r="H188" i="1"/>
  <c r="H231" i="1"/>
  <c r="H339" i="1"/>
  <c r="H145" i="1"/>
  <c r="H309" i="1"/>
  <c r="H112" i="1"/>
  <c r="H258" i="1"/>
  <c r="H229" i="1"/>
  <c r="H218" i="1"/>
  <c r="H494" i="1"/>
  <c r="H69" i="1"/>
  <c r="H459" i="1"/>
  <c r="H82" i="1"/>
  <c r="H481" i="1"/>
  <c r="H359" i="1"/>
  <c r="H106" i="1"/>
  <c r="H465" i="1"/>
  <c r="H357" i="1"/>
  <c r="H28" i="1"/>
  <c r="H146" i="1"/>
  <c r="H37" i="1"/>
  <c r="H152" i="1"/>
  <c r="H325" i="1"/>
  <c r="H378" i="1"/>
  <c r="H131" i="1"/>
  <c r="H462" i="1"/>
  <c r="H288" i="1"/>
  <c r="H335" i="1"/>
  <c r="H41" i="1"/>
  <c r="H51" i="1"/>
  <c r="H4" i="1"/>
  <c r="H270" i="1"/>
  <c r="H491" i="1"/>
  <c r="H303" i="1"/>
  <c r="H405" i="1"/>
  <c r="H202" i="1"/>
  <c r="H498" i="1"/>
  <c r="H63" i="1"/>
  <c r="H98" i="1"/>
  <c r="H436" i="1"/>
  <c r="H308" i="1"/>
  <c r="H253" i="1"/>
  <c r="H39" i="1"/>
  <c r="H458" i="1"/>
  <c r="H257" i="1"/>
  <c r="H384" i="1"/>
  <c r="H192" i="1"/>
  <c r="H17" i="1"/>
  <c r="H444" i="1"/>
  <c r="H154" i="1"/>
  <c r="H166" i="1"/>
  <c r="H396" i="1"/>
  <c r="H460" i="1"/>
  <c r="H372" i="1"/>
  <c r="H296" i="1"/>
  <c r="H382" i="1"/>
  <c r="H323" i="1"/>
  <c r="H301" i="1"/>
  <c r="H227" i="1"/>
  <c r="H181" i="1"/>
  <c r="H490" i="1"/>
  <c r="H184" i="1"/>
  <c r="H111" i="1"/>
  <c r="H380" i="1"/>
  <c r="H241" i="1"/>
  <c r="H324" i="1"/>
  <c r="H319" i="1"/>
  <c r="H165" i="1"/>
  <c r="H84" i="1"/>
  <c r="H54" i="1"/>
  <c r="H262" i="1"/>
  <c r="H466" i="1"/>
  <c r="H321" i="1"/>
  <c r="H221" i="1"/>
  <c r="H416" i="1"/>
  <c r="H449" i="1"/>
  <c r="H172" i="1"/>
  <c r="H249" i="1"/>
  <c r="H304" i="1"/>
  <c r="H96" i="1"/>
  <c r="H210" i="1"/>
  <c r="H441" i="1"/>
  <c r="H74" i="1"/>
  <c r="H454" i="1"/>
  <c r="H360" i="1"/>
  <c r="H375" i="1"/>
  <c r="H448" i="1"/>
  <c r="H169" i="1"/>
  <c r="H179" i="1"/>
  <c r="H122" i="1"/>
  <c r="H408" i="1"/>
  <c r="H455" i="1"/>
  <c r="H489" i="1"/>
  <c r="H472" i="1"/>
  <c r="H87" i="1"/>
  <c r="H266" i="1"/>
  <c r="H376" i="1"/>
  <c r="H95" i="1"/>
  <c r="H317" i="1"/>
  <c r="H407" i="1"/>
  <c r="H44" i="1"/>
  <c r="H297" i="1"/>
  <c r="H279" i="1"/>
  <c r="H392" i="1"/>
  <c r="H504" i="1"/>
  <c r="H432" i="1"/>
  <c r="H306" i="1"/>
  <c r="H93" i="1"/>
  <c r="H284" i="1"/>
  <c r="H155" i="1"/>
  <c r="H5" i="1"/>
  <c r="H168" i="1"/>
  <c r="H128" i="1"/>
  <c r="H56" i="1"/>
  <c r="H214" i="1"/>
  <c r="H302" i="1"/>
  <c r="H245" i="1"/>
  <c r="H361" i="1"/>
  <c r="H247" i="1"/>
  <c r="H419" i="1"/>
  <c r="H411" i="1"/>
  <c r="H91" i="1"/>
  <c r="H103" i="1"/>
  <c r="H222" i="1"/>
  <c r="H177" i="1"/>
  <c r="H62" i="1"/>
  <c r="H175" i="1"/>
  <c r="H117" i="1"/>
  <c r="H180" i="1"/>
  <c r="H230" i="1"/>
  <c r="H356" i="1"/>
  <c r="H195" i="1"/>
  <c r="H464" i="1"/>
  <c r="H503" i="1"/>
  <c r="H350" i="1"/>
  <c r="H314" i="1"/>
  <c r="H198" i="1"/>
  <c r="H475" i="1"/>
  <c r="H470" i="1"/>
  <c r="H161" i="1"/>
  <c r="H251" i="1"/>
  <c r="H133" i="1"/>
  <c r="H167" i="1"/>
  <c r="H187" i="1"/>
  <c r="H34" i="1"/>
  <c r="H381" i="1"/>
  <c r="H480" i="1"/>
  <c r="H505" i="1"/>
  <c r="H272" i="1"/>
  <c r="H50" i="1"/>
  <c r="H377" i="1"/>
  <c r="H442" i="1"/>
  <c r="H25" i="1"/>
  <c r="H250" i="1"/>
  <c r="H116" i="1"/>
  <c r="H366" i="1"/>
  <c r="H333" i="1"/>
  <c r="H446" i="1"/>
  <c r="H398" i="1"/>
  <c r="H15" i="1"/>
  <c r="H26" i="1"/>
  <c r="H273" i="1"/>
  <c r="H429" i="1"/>
  <c r="H102" i="1"/>
  <c r="H191" i="1"/>
  <c r="H283" i="1"/>
  <c r="H471" i="1"/>
  <c r="H274" i="1"/>
  <c r="H415" i="1"/>
  <c r="H371" i="1"/>
  <c r="H299" i="1"/>
  <c r="H379" i="1"/>
  <c r="H132" i="1"/>
  <c r="H428" i="1"/>
  <c r="H77" i="1"/>
  <c r="H300" i="1"/>
  <c r="H439" i="1"/>
  <c r="H60" i="1"/>
  <c r="H420" i="1"/>
  <c r="H440" i="1"/>
  <c r="H120" i="1"/>
  <c r="H331" i="1"/>
  <c r="H483" i="1"/>
  <c r="H164" i="1"/>
  <c r="H219" i="1"/>
  <c r="H363" i="1"/>
  <c r="H383" i="1"/>
  <c r="H22" i="1"/>
  <c r="H48" i="1"/>
  <c r="H260" i="1"/>
  <c r="H255" i="1"/>
  <c r="H476" i="1"/>
  <c r="H124" i="1"/>
  <c r="H140" i="1"/>
  <c r="H46" i="1"/>
  <c r="H385" i="1"/>
  <c r="H43" i="1"/>
  <c r="H344" i="1"/>
  <c r="H259" i="1"/>
  <c r="H451" i="1"/>
  <c r="H346" i="1"/>
  <c r="H79" i="1"/>
  <c r="H348" i="1"/>
  <c r="H394" i="1"/>
  <c r="H435" i="1"/>
  <c r="H365" i="1"/>
  <c r="H486" i="1"/>
  <c r="H443" i="1"/>
  <c r="H70" i="1"/>
  <c r="H395" i="1"/>
  <c r="H427" i="1"/>
  <c r="H368" i="1"/>
  <c r="H403" i="1"/>
  <c r="H437" i="1"/>
  <c r="H328" i="1"/>
  <c r="H81" i="1"/>
  <c r="H397" i="1"/>
  <c r="H484" i="1"/>
  <c r="H473" i="1"/>
  <c r="H402" i="1"/>
  <c r="H492" i="1"/>
  <c r="H487" i="1"/>
  <c r="H414" i="1"/>
  <c r="H334" i="1"/>
  <c r="AD334" i="1"/>
  <c r="AF334" i="1"/>
  <c r="AF414" i="1"/>
  <c r="AF487" i="1"/>
  <c r="AF492" i="1"/>
  <c r="AF402" i="1"/>
  <c r="AF473" i="1"/>
  <c r="AF484" i="1"/>
  <c r="AF397" i="1"/>
  <c r="AF81" i="1"/>
  <c r="AF328" i="1"/>
  <c r="AF437" i="1"/>
  <c r="AF403" i="1"/>
  <c r="AF368" i="1"/>
  <c r="AF427" i="1"/>
  <c r="AF395" i="1"/>
  <c r="AF70" i="1"/>
  <c r="AF443" i="1"/>
  <c r="AF486" i="1"/>
  <c r="AF365" i="1"/>
  <c r="AF435" i="1"/>
  <c r="AF394" i="1"/>
  <c r="AF348" i="1"/>
  <c r="AF79" i="1"/>
  <c r="AF346" i="1"/>
  <c r="AF451" i="1"/>
  <c r="AF259" i="1"/>
  <c r="AF344" i="1"/>
  <c r="AF43" i="1"/>
  <c r="AF385" i="1"/>
  <c r="AF46" i="1"/>
  <c r="AF140" i="1"/>
  <c r="AF124" i="1"/>
  <c r="AF476" i="1"/>
  <c r="AF255" i="1"/>
  <c r="AF260" i="1"/>
  <c r="AF48" i="1"/>
  <c r="AF22" i="1"/>
  <c r="AF383" i="1"/>
  <c r="AF363" i="1"/>
  <c r="AF219" i="1"/>
  <c r="AF164" i="1"/>
  <c r="AF483" i="1"/>
  <c r="AF331" i="1"/>
  <c r="AF120" i="1"/>
  <c r="AF440" i="1"/>
  <c r="AF420" i="1"/>
  <c r="AF60" i="1"/>
  <c r="AF439" i="1"/>
  <c r="AF300" i="1"/>
  <c r="AF77" i="1"/>
  <c r="AF428" i="1"/>
  <c r="AF132" i="1"/>
  <c r="AF379" i="1"/>
  <c r="AF299" i="1"/>
  <c r="AF371" i="1"/>
  <c r="AF415" i="1"/>
  <c r="AF274" i="1"/>
  <c r="AF471" i="1"/>
  <c r="AF283" i="1"/>
  <c r="AF191" i="1"/>
  <c r="AF102" i="1"/>
  <c r="AF429" i="1"/>
  <c r="AF273" i="1"/>
  <c r="AF26" i="1"/>
  <c r="AF15" i="1"/>
  <c r="AF398" i="1"/>
  <c r="AF446" i="1"/>
  <c r="AF333" i="1"/>
  <c r="AF366" i="1"/>
  <c r="AF116" i="1"/>
  <c r="AF250" i="1"/>
  <c r="AF25" i="1"/>
  <c r="AF442" i="1"/>
  <c r="AF377" i="1"/>
  <c r="AF50" i="1"/>
  <c r="AF272" i="1"/>
  <c r="AF505" i="1"/>
  <c r="AF480" i="1"/>
  <c r="AF381" i="1"/>
  <c r="AF34" i="1"/>
  <c r="AF187" i="1"/>
  <c r="AF167" i="1"/>
  <c r="AF133" i="1"/>
  <c r="AF251" i="1"/>
  <c r="AF161" i="1"/>
  <c r="AF470" i="1"/>
  <c r="AF475" i="1"/>
  <c r="AF198" i="1"/>
  <c r="AF314" i="1"/>
  <c r="AF350" i="1"/>
  <c r="AF503" i="1"/>
  <c r="AF464" i="1"/>
  <c r="AF195" i="1"/>
  <c r="AF356" i="1"/>
  <c r="AF230" i="1"/>
  <c r="AF180" i="1"/>
  <c r="AF117" i="1"/>
  <c r="AF175" i="1"/>
  <c r="AF62" i="1"/>
  <c r="AF177" i="1"/>
  <c r="AF222" i="1"/>
  <c r="AF103" i="1"/>
  <c r="AF91" i="1"/>
  <c r="AF411" i="1"/>
  <c r="AF419" i="1"/>
  <c r="AF247" i="1"/>
  <c r="AF361" i="1"/>
  <c r="AF245" i="1"/>
  <c r="AF302" i="1"/>
  <c r="AF214" i="1"/>
  <c r="AF56" i="1"/>
  <c r="AF128" i="1"/>
  <c r="AF168" i="1"/>
  <c r="AF5" i="1"/>
  <c r="AF155" i="1"/>
  <c r="AF284" i="1"/>
  <c r="AF93" i="1"/>
  <c r="AF306" i="1"/>
  <c r="AF432" i="1"/>
  <c r="AF504" i="1"/>
  <c r="AF392" i="1"/>
  <c r="AF279" i="1"/>
  <c r="AF297" i="1"/>
  <c r="AF44" i="1"/>
  <c r="AF407" i="1"/>
  <c r="AF317" i="1"/>
  <c r="AF95" i="1"/>
  <c r="AF376" i="1"/>
  <c r="AF266" i="1"/>
  <c r="AF87" i="1"/>
  <c r="AF472" i="1"/>
  <c r="AF489" i="1"/>
  <c r="AF455" i="1"/>
  <c r="AF408" i="1"/>
  <c r="AF122" i="1"/>
  <c r="AF179" i="1"/>
  <c r="AF169" i="1"/>
  <c r="AF448" i="1"/>
  <c r="AF375" i="1"/>
  <c r="AF360" i="1"/>
  <c r="AF454" i="1"/>
  <c r="AF74" i="1"/>
  <c r="AF441" i="1"/>
  <c r="AF210" i="1"/>
  <c r="AF96" i="1"/>
  <c r="AF304" i="1"/>
  <c r="AF249" i="1"/>
  <c r="AF172" i="1"/>
  <c r="AF449" i="1"/>
  <c r="AF416" i="1"/>
  <c r="AF221" i="1"/>
  <c r="AF321" i="1"/>
  <c r="AF466" i="1"/>
  <c r="AF262" i="1"/>
  <c r="AF54" i="1"/>
  <c r="AF84" i="1"/>
  <c r="AF165" i="1"/>
  <c r="AF319" i="1"/>
  <c r="AF324" i="1"/>
  <c r="AF241" i="1"/>
  <c r="AF380" i="1"/>
  <c r="AF111" i="1"/>
  <c r="AF184" i="1"/>
  <c r="AF490" i="1"/>
  <c r="AF181" i="1"/>
  <c r="AF227" i="1"/>
  <c r="AF301" i="1"/>
  <c r="AF323" i="1"/>
  <c r="AF382" i="1"/>
  <c r="AF296" i="1"/>
  <c r="AF372" i="1"/>
  <c r="AF460" i="1"/>
  <c r="AF396" i="1"/>
  <c r="AF166" i="1"/>
  <c r="AF154" i="1"/>
  <c r="AF444" i="1"/>
  <c r="AF17" i="1"/>
  <c r="AF192" i="1"/>
  <c r="AF384" i="1"/>
  <c r="AF257" i="1"/>
  <c r="AF458" i="1"/>
  <c r="AF39" i="1"/>
  <c r="AF253" i="1"/>
  <c r="AF308" i="1"/>
  <c r="AF436" i="1"/>
  <c r="AF98" i="1"/>
  <c r="AF63" i="1"/>
  <c r="AF498" i="1"/>
  <c r="AF202" i="1"/>
  <c r="AF405" i="1"/>
  <c r="AF303" i="1"/>
  <c r="AF491" i="1"/>
  <c r="AF270" i="1"/>
  <c r="AF4" i="1"/>
  <c r="AF51" i="1"/>
  <c r="AF41" i="1"/>
  <c r="AF335" i="1"/>
  <c r="AF288" i="1"/>
  <c r="AF462" i="1"/>
  <c r="AF131" i="1"/>
  <c r="AF378" i="1"/>
  <c r="AF325" i="1"/>
  <c r="AF152" i="1"/>
  <c r="AF37" i="1"/>
  <c r="AF146" i="1"/>
  <c r="AF28" i="1"/>
  <c r="AF357" i="1"/>
  <c r="AF465" i="1"/>
  <c r="AF106" i="1"/>
  <c r="AF359" i="1"/>
  <c r="AF481" i="1"/>
  <c r="AF82" i="1"/>
  <c r="AF459" i="1"/>
  <c r="AF69" i="1"/>
  <c r="AF494" i="1"/>
  <c r="AF218" i="1"/>
  <c r="AF229" i="1"/>
  <c r="AF258" i="1"/>
  <c r="AF112" i="1"/>
  <c r="AF309" i="1"/>
  <c r="AF145" i="1"/>
  <c r="AF339" i="1"/>
  <c r="AF231" i="1"/>
  <c r="AF188" i="1"/>
  <c r="AF399" i="1"/>
  <c r="AF119" i="1"/>
  <c r="AF7" i="1"/>
  <c r="AF290" i="1"/>
  <c r="AF488" i="1"/>
  <c r="AF36" i="1"/>
  <c r="AF228" i="1"/>
  <c r="AF108" i="1"/>
  <c r="AF113" i="1"/>
  <c r="AF280" i="1"/>
  <c r="AF341" i="1"/>
  <c r="AF158" i="1"/>
  <c r="AF468" i="1"/>
  <c r="AF67" i="1"/>
  <c r="AF312" i="1"/>
  <c r="AF121" i="1"/>
  <c r="AF86" i="1"/>
  <c r="AF479" i="1"/>
  <c r="AF338" i="1"/>
  <c r="AF130" i="1"/>
  <c r="AF156" i="1"/>
  <c r="AF232" i="1"/>
  <c r="AF226" i="1"/>
  <c r="AF139" i="1"/>
  <c r="AF433" i="1"/>
  <c r="AF430" i="1"/>
  <c r="AF329" i="1"/>
  <c r="AF71" i="1"/>
  <c r="AF162" i="1"/>
  <c r="AF401" i="1"/>
  <c r="AF355" i="1"/>
  <c r="AF100" i="1"/>
  <c r="AF90" i="1"/>
  <c r="AF447" i="1"/>
  <c r="AF40" i="1"/>
  <c r="AF294" i="1"/>
  <c r="AF129" i="1"/>
  <c r="AF104" i="1"/>
  <c r="AF342" i="1"/>
  <c r="AF171" i="1"/>
  <c r="AF224" i="1"/>
  <c r="AF478" i="1"/>
  <c r="AF268" i="1"/>
  <c r="AF461" i="1"/>
  <c r="AF212" i="1"/>
  <c r="AF477" i="1"/>
  <c r="AF295" i="1"/>
  <c r="AF237" i="1"/>
  <c r="AF72" i="1"/>
  <c r="AF431" i="1"/>
  <c r="AF393" i="1"/>
  <c r="AF287" i="1"/>
  <c r="AF76" i="1"/>
  <c r="AF149" i="1"/>
  <c r="AF310" i="1"/>
  <c r="AF10" i="1"/>
  <c r="AF293" i="1"/>
  <c r="AF185" i="1"/>
  <c r="AF9" i="1"/>
  <c r="AF160" i="1"/>
  <c r="AF225" i="1"/>
  <c r="AF281" i="1"/>
  <c r="AF174" i="1"/>
  <c r="AF136" i="1"/>
  <c r="AF207" i="1"/>
  <c r="AF422" i="1"/>
  <c r="AF27" i="1"/>
  <c r="AF298" i="1"/>
  <c r="AF150" i="1"/>
  <c r="AF18" i="1"/>
  <c r="AF254" i="1"/>
  <c r="AF16" i="1"/>
  <c r="AF469" i="1"/>
  <c r="AF467" i="1"/>
  <c r="AF400" i="1"/>
  <c r="AF445" i="1"/>
  <c r="AF326" i="1"/>
  <c r="AF352" i="1"/>
  <c r="AF369" i="1"/>
  <c r="AF267" i="1"/>
  <c r="AF73" i="1"/>
  <c r="AF286" i="1"/>
  <c r="AF242" i="1"/>
  <c r="AF413" i="1"/>
  <c r="AF110" i="1"/>
  <c r="AF213" i="1"/>
  <c r="AF347" i="1"/>
  <c r="AF186" i="1"/>
  <c r="AF292" i="1"/>
  <c r="AF176" i="1"/>
  <c r="AF157" i="1"/>
  <c r="AF97" i="1"/>
  <c r="AF24" i="1"/>
  <c r="AF21" i="1"/>
  <c r="AF234" i="1"/>
  <c r="AF57" i="1"/>
  <c r="AF42" i="1"/>
  <c r="AF11" i="1"/>
  <c r="AF89" i="1"/>
  <c r="AF374" i="1"/>
  <c r="AF6" i="1"/>
  <c r="AF114" i="1"/>
  <c r="AF182" i="1"/>
  <c r="AF127" i="1"/>
  <c r="AF349" i="1"/>
  <c r="AF144" i="1"/>
  <c r="AF263" i="1"/>
  <c r="AF311" i="1"/>
  <c r="AF173" i="1"/>
  <c r="AF373" i="1"/>
  <c r="AF92" i="1"/>
  <c r="AF252" i="1"/>
  <c r="AF336" i="1"/>
  <c r="AF261" i="1"/>
  <c r="AF327" i="1"/>
  <c r="AF65" i="1"/>
  <c r="AF153" i="1"/>
  <c r="AF204" i="1"/>
  <c r="AF80" i="1"/>
  <c r="AF495" i="1"/>
  <c r="AF390" i="1"/>
  <c r="AF256" i="1"/>
  <c r="AF358" i="1"/>
  <c r="AF215" i="1"/>
  <c r="AF452" i="1"/>
  <c r="AF421" i="1"/>
  <c r="AF163" i="1"/>
  <c r="AF485" i="1"/>
  <c r="AF501" i="1"/>
  <c r="AF340" i="1"/>
  <c r="AF78" i="1"/>
  <c r="AF38" i="1"/>
  <c r="AF278" i="1"/>
  <c r="AF238" i="1"/>
  <c r="AF276" i="1"/>
  <c r="AF20" i="1"/>
  <c r="AF271" i="1"/>
  <c r="AF285" i="1"/>
  <c r="AF135" i="1"/>
  <c r="AF137" i="1"/>
  <c r="AF235" i="1"/>
  <c r="AF244" i="1"/>
  <c r="AF206" i="1"/>
  <c r="AF387" i="1"/>
  <c r="AF423" i="1"/>
  <c r="AF53" i="1"/>
  <c r="AF94" i="1"/>
  <c r="AF248" i="1"/>
  <c r="AF3" i="1"/>
  <c r="AF143" i="1"/>
  <c r="AF217" i="1"/>
  <c r="AF240" i="1"/>
  <c r="AF101" i="1"/>
  <c r="AF291" i="1"/>
  <c r="AF318" i="1"/>
  <c r="AF194" i="1"/>
  <c r="AF474" i="1"/>
  <c r="AF45" i="1"/>
  <c r="AF307" i="1"/>
  <c r="AF406" i="1"/>
  <c r="AF305" i="1"/>
  <c r="AF105" i="1"/>
  <c r="AF289" i="1"/>
  <c r="AF389" i="1"/>
  <c r="AF457" i="1"/>
  <c r="AF68" i="1"/>
  <c r="AF32" i="1"/>
  <c r="AF115" i="1"/>
  <c r="AF330" i="1"/>
  <c r="AF496" i="1"/>
  <c r="AF88" i="1"/>
  <c r="AF388" i="1"/>
  <c r="AF211" i="1"/>
  <c r="AF203" i="1"/>
  <c r="AF107" i="1"/>
  <c r="AF199" i="1"/>
  <c r="AF126" i="1"/>
  <c r="AF362" i="1"/>
  <c r="AF412" i="1"/>
  <c r="AF141" i="1"/>
  <c r="AF269" i="1"/>
  <c r="AF463" i="1"/>
  <c r="AF23" i="1"/>
  <c r="AF61" i="1"/>
  <c r="AF493" i="1"/>
  <c r="AF343" i="1"/>
  <c r="AF410" i="1"/>
  <c r="AF148" i="1"/>
  <c r="AF351" i="1"/>
  <c r="AF364" i="1"/>
  <c r="AF75" i="1"/>
  <c r="AF99" i="1"/>
  <c r="AF233" i="1"/>
  <c r="AF196" i="1"/>
  <c r="AF320" i="1"/>
  <c r="AF404" i="1"/>
  <c r="AF507" i="1"/>
  <c r="AF205" i="1"/>
  <c r="AF190" i="1"/>
  <c r="AF66" i="1"/>
  <c r="AF506" i="1"/>
  <c r="AF236" i="1"/>
  <c r="AF197" i="1"/>
  <c r="AF151" i="1"/>
  <c r="AF49" i="1"/>
  <c r="AF33" i="1"/>
  <c r="AF159" i="1"/>
  <c r="AF220" i="1"/>
  <c r="AF138" i="1"/>
  <c r="AF409" i="1"/>
  <c r="AF391" i="1"/>
  <c r="AF201" i="1"/>
  <c r="AF147" i="1"/>
  <c r="AF223" i="1"/>
  <c r="AF417" i="1"/>
  <c r="AF2" i="1"/>
  <c r="AF424" i="1"/>
  <c r="AF246" i="1"/>
  <c r="AF193" i="1"/>
  <c r="AF275" i="1"/>
  <c r="AF12" i="1"/>
  <c r="AF332" i="1"/>
  <c r="AF282" i="1"/>
  <c r="AF243" i="1"/>
  <c r="AF502" i="1"/>
  <c r="AF322" i="1"/>
  <c r="AF14" i="1"/>
  <c r="AF178" i="1"/>
  <c r="AF208" i="1"/>
  <c r="AF316" i="1"/>
  <c r="AF142" i="1"/>
  <c r="AF29" i="1"/>
  <c r="AF497" i="1"/>
  <c r="AF118" i="1"/>
  <c r="AF456" i="1"/>
  <c r="AF450" i="1"/>
  <c r="AF264" i="1"/>
  <c r="AF55" i="1"/>
  <c r="AF453" i="1"/>
  <c r="AF482" i="1"/>
  <c r="AF265" i="1"/>
  <c r="AF345" i="1"/>
  <c r="AF353" i="1"/>
  <c r="AF313" i="1"/>
  <c r="AF31" i="1"/>
  <c r="AF170" i="1"/>
  <c r="AF277" i="1"/>
  <c r="AF59" i="1"/>
  <c r="AF426" i="1"/>
  <c r="AF83" i="1"/>
  <c r="AF58" i="1"/>
  <c r="AF337" i="1"/>
  <c r="AF370" i="1"/>
  <c r="AF13" i="1"/>
  <c r="AF134" i="1"/>
  <c r="AF239" i="1"/>
  <c r="AF125" i="1"/>
  <c r="AF52" i="1"/>
  <c r="AF386" i="1"/>
  <c r="AF216" i="1"/>
  <c r="AF418" i="1"/>
  <c r="AF183" i="1"/>
  <c r="AF499" i="1"/>
  <c r="AF30" i="1"/>
  <c r="AF64" i="1"/>
  <c r="AF200" i="1"/>
  <c r="AF123" i="1"/>
  <c r="AF109" i="1"/>
  <c r="AF8" i="1"/>
  <c r="AF35" i="1"/>
  <c r="AF434" i="1"/>
  <c r="AF19" i="1"/>
  <c r="AF354" i="1"/>
  <c r="AF47" i="1"/>
  <c r="AF367" i="1"/>
  <c r="AF209" i="1"/>
  <c r="AF85" i="1"/>
  <c r="AF425" i="1"/>
  <c r="AF500" i="1"/>
  <c r="AF438" i="1"/>
  <c r="AF189" i="1"/>
  <c r="AF315" i="1"/>
  <c r="J189" i="1"/>
  <c r="J438" i="1"/>
  <c r="J500" i="1"/>
  <c r="J425" i="1"/>
  <c r="J85" i="1"/>
  <c r="J209" i="1"/>
  <c r="J367" i="1"/>
  <c r="J47" i="1"/>
  <c r="J354" i="1"/>
  <c r="J19" i="1"/>
  <c r="J434" i="1"/>
  <c r="J35" i="1"/>
  <c r="J8" i="1"/>
  <c r="J109" i="1"/>
  <c r="J123" i="1"/>
  <c r="J200" i="1"/>
  <c r="J64" i="1"/>
  <c r="J30" i="1"/>
  <c r="J499" i="1"/>
  <c r="J183" i="1"/>
  <c r="J418" i="1"/>
  <c r="J216" i="1"/>
  <c r="J386" i="1"/>
  <c r="J52" i="1"/>
  <c r="J125" i="1"/>
  <c r="J239" i="1"/>
  <c r="J134" i="1"/>
  <c r="J13" i="1"/>
  <c r="J370" i="1"/>
  <c r="J337" i="1"/>
  <c r="J58" i="1"/>
  <c r="J83" i="1"/>
  <c r="J426" i="1"/>
  <c r="J59" i="1"/>
  <c r="J277" i="1"/>
  <c r="J170" i="1"/>
  <c r="J31" i="1"/>
  <c r="J313" i="1"/>
  <c r="J353" i="1"/>
  <c r="J345" i="1"/>
  <c r="J265" i="1"/>
  <c r="J482" i="1"/>
  <c r="J453" i="1"/>
  <c r="J55" i="1"/>
  <c r="J264" i="1"/>
  <c r="J450" i="1"/>
  <c r="J456" i="1"/>
  <c r="J118" i="1"/>
  <c r="J497" i="1"/>
  <c r="J29" i="1"/>
  <c r="J142" i="1"/>
  <c r="J316" i="1"/>
  <c r="J208" i="1"/>
  <c r="J178" i="1"/>
  <c r="J14" i="1"/>
  <c r="J322" i="1"/>
  <c r="J502" i="1"/>
  <c r="J243" i="1"/>
  <c r="J282" i="1"/>
  <c r="J332" i="1"/>
  <c r="J12" i="1"/>
  <c r="J275" i="1"/>
  <c r="J193" i="1"/>
  <c r="J246" i="1"/>
  <c r="J424" i="1"/>
  <c r="J2" i="1"/>
  <c r="J417" i="1"/>
  <c r="J223" i="1"/>
  <c r="J147" i="1"/>
  <c r="J201" i="1"/>
  <c r="J391" i="1"/>
  <c r="J409" i="1"/>
  <c r="J138" i="1"/>
  <c r="J220" i="1"/>
  <c r="J159" i="1"/>
  <c r="J33" i="1"/>
  <c r="J49" i="1"/>
  <c r="J151" i="1"/>
  <c r="J197" i="1"/>
  <c r="J236" i="1"/>
  <c r="J506" i="1"/>
  <c r="J66" i="1"/>
  <c r="J190" i="1"/>
  <c r="J205" i="1"/>
  <c r="J507" i="1"/>
  <c r="J404" i="1"/>
  <c r="J320" i="1"/>
  <c r="J196" i="1"/>
  <c r="J233" i="1"/>
  <c r="J99" i="1"/>
  <c r="J75" i="1"/>
  <c r="J364" i="1"/>
  <c r="J351" i="1"/>
  <c r="J148" i="1"/>
  <c r="J410" i="1"/>
  <c r="J343" i="1"/>
  <c r="J493" i="1"/>
  <c r="J61" i="1"/>
  <c r="J23" i="1"/>
  <c r="J463" i="1"/>
  <c r="J269" i="1"/>
  <c r="J141" i="1"/>
  <c r="J412" i="1"/>
  <c r="J362" i="1"/>
  <c r="J126" i="1"/>
  <c r="J199" i="1"/>
  <c r="J107" i="1"/>
  <c r="J203" i="1"/>
  <c r="J211" i="1"/>
  <c r="J388" i="1"/>
  <c r="J88" i="1"/>
  <c r="J496" i="1"/>
  <c r="J330" i="1"/>
  <c r="J115" i="1"/>
  <c r="J32" i="1"/>
  <c r="J68" i="1"/>
  <c r="J457" i="1"/>
  <c r="J389" i="1"/>
  <c r="J289" i="1"/>
  <c r="J105" i="1"/>
  <c r="J305" i="1"/>
  <c r="J406" i="1"/>
  <c r="J307" i="1"/>
  <c r="J45" i="1"/>
  <c r="J474" i="1"/>
  <c r="J194" i="1"/>
  <c r="J318" i="1"/>
  <c r="J291" i="1"/>
  <c r="J101" i="1"/>
  <c r="J240" i="1"/>
  <c r="J217" i="1"/>
  <c r="J143" i="1"/>
  <c r="J3" i="1"/>
  <c r="J248" i="1"/>
  <c r="J94" i="1"/>
  <c r="J53" i="1"/>
  <c r="J423" i="1"/>
  <c r="J387" i="1"/>
  <c r="J206" i="1"/>
  <c r="J244" i="1"/>
  <c r="J235" i="1"/>
  <c r="J137" i="1"/>
  <c r="J135" i="1"/>
  <c r="J285" i="1"/>
  <c r="J271" i="1"/>
  <c r="J20" i="1"/>
  <c r="J276" i="1"/>
  <c r="J238" i="1"/>
  <c r="J278" i="1"/>
  <c r="J38" i="1"/>
  <c r="J78" i="1"/>
  <c r="J340" i="1"/>
  <c r="J501" i="1"/>
  <c r="J485" i="1"/>
  <c r="J163" i="1"/>
  <c r="J421" i="1"/>
  <c r="J452" i="1"/>
  <c r="J215" i="1"/>
  <c r="J358" i="1"/>
  <c r="J256" i="1"/>
  <c r="J390" i="1"/>
  <c r="J495" i="1"/>
  <c r="J80" i="1"/>
  <c r="J204" i="1"/>
  <c r="J153" i="1"/>
  <c r="J65" i="1"/>
  <c r="J327" i="1"/>
  <c r="J261" i="1"/>
  <c r="J336" i="1"/>
  <c r="J252" i="1"/>
  <c r="J92" i="1"/>
  <c r="J373" i="1"/>
  <c r="J173" i="1"/>
  <c r="J311" i="1"/>
  <c r="J263" i="1"/>
  <c r="J144" i="1"/>
  <c r="J349" i="1"/>
  <c r="J127" i="1"/>
  <c r="J182" i="1"/>
  <c r="J114" i="1"/>
  <c r="J6" i="1"/>
  <c r="J374" i="1"/>
  <c r="J89" i="1"/>
  <c r="J11" i="1"/>
  <c r="J42" i="1"/>
  <c r="J57" i="1"/>
  <c r="J234" i="1"/>
  <c r="J21" i="1"/>
  <c r="J24" i="1"/>
  <c r="J97" i="1"/>
  <c r="J157" i="1"/>
  <c r="J176" i="1"/>
  <c r="J292" i="1"/>
  <c r="J186" i="1"/>
  <c r="J347" i="1"/>
  <c r="J213" i="1"/>
  <c r="J110" i="1"/>
  <c r="J413" i="1"/>
  <c r="J242" i="1"/>
  <c r="J286" i="1"/>
  <c r="J73" i="1"/>
  <c r="J267" i="1"/>
  <c r="J369" i="1"/>
  <c r="J352" i="1"/>
  <c r="J326" i="1"/>
  <c r="J445" i="1"/>
  <c r="J400" i="1"/>
  <c r="J467" i="1"/>
  <c r="J469" i="1"/>
  <c r="J16" i="1"/>
  <c r="J254" i="1"/>
  <c r="J18" i="1"/>
  <c r="J150" i="1"/>
  <c r="J298" i="1"/>
  <c r="J27" i="1"/>
  <c r="J422" i="1"/>
  <c r="J207" i="1"/>
  <c r="J136" i="1"/>
  <c r="J174" i="1"/>
  <c r="J281" i="1"/>
  <c r="J225" i="1"/>
  <c r="J160" i="1"/>
  <c r="J9" i="1"/>
  <c r="J185" i="1"/>
  <c r="J293" i="1"/>
  <c r="J10" i="1"/>
  <c r="J310" i="1"/>
  <c r="J149" i="1"/>
  <c r="J76" i="1"/>
  <c r="J287" i="1"/>
  <c r="J393" i="1"/>
  <c r="J431" i="1"/>
  <c r="J72" i="1"/>
  <c r="J237" i="1"/>
  <c r="J295" i="1"/>
  <c r="J477" i="1"/>
  <c r="J212" i="1"/>
  <c r="J461" i="1"/>
  <c r="J268" i="1"/>
  <c r="J478" i="1"/>
  <c r="J224" i="1"/>
  <c r="J171" i="1"/>
  <c r="J342" i="1"/>
  <c r="J104" i="1"/>
  <c r="J129" i="1"/>
  <c r="J294" i="1"/>
  <c r="J40" i="1"/>
  <c r="J90" i="1"/>
  <c r="J100" i="1"/>
  <c r="J355" i="1"/>
  <c r="J401" i="1"/>
  <c r="J162" i="1"/>
  <c r="J71" i="1"/>
  <c r="J329" i="1"/>
  <c r="J430" i="1"/>
  <c r="J433" i="1"/>
  <c r="J139" i="1"/>
  <c r="J226" i="1"/>
  <c r="J232" i="1"/>
  <c r="J156" i="1"/>
  <c r="J130" i="1"/>
  <c r="J338" i="1"/>
  <c r="J479" i="1"/>
  <c r="J86" i="1"/>
  <c r="J121" i="1"/>
  <c r="J312" i="1"/>
  <c r="J67" i="1"/>
  <c r="J468" i="1"/>
  <c r="J158" i="1"/>
  <c r="J341" i="1"/>
  <c r="J280" i="1"/>
  <c r="J113" i="1"/>
  <c r="J108" i="1"/>
  <c r="J228" i="1"/>
  <c r="J36" i="1"/>
  <c r="J488" i="1"/>
  <c r="J290" i="1"/>
  <c r="J7" i="1"/>
  <c r="J119" i="1"/>
  <c r="J399" i="1"/>
  <c r="J188" i="1"/>
  <c r="J231" i="1"/>
  <c r="J339" i="1"/>
  <c r="J145" i="1"/>
  <c r="J309" i="1"/>
  <c r="J112" i="1"/>
  <c r="J258" i="1"/>
  <c r="J229" i="1"/>
  <c r="J218" i="1"/>
  <c r="J494" i="1"/>
  <c r="J69" i="1"/>
  <c r="J459" i="1"/>
  <c r="J82" i="1"/>
  <c r="J481" i="1"/>
  <c r="J359" i="1"/>
  <c r="J106" i="1"/>
  <c r="J465" i="1"/>
  <c r="J357" i="1"/>
  <c r="J28" i="1"/>
  <c r="J146" i="1"/>
  <c r="J37" i="1"/>
  <c r="J152" i="1"/>
  <c r="J325" i="1"/>
  <c r="J378" i="1"/>
  <c r="J131" i="1"/>
  <c r="J462" i="1"/>
  <c r="J288" i="1"/>
  <c r="J335" i="1"/>
  <c r="J41" i="1"/>
  <c r="J51" i="1"/>
  <c r="J4" i="1"/>
  <c r="J270" i="1"/>
  <c r="J491" i="1"/>
  <c r="J303" i="1"/>
  <c r="J405" i="1"/>
  <c r="J202" i="1"/>
  <c r="J498" i="1"/>
  <c r="J63" i="1"/>
  <c r="J98" i="1"/>
  <c r="J436" i="1"/>
  <c r="J308" i="1"/>
  <c r="J253" i="1"/>
  <c r="J39" i="1"/>
  <c r="J458" i="1"/>
  <c r="J257" i="1"/>
  <c r="J384" i="1"/>
  <c r="J192" i="1"/>
  <c r="J17" i="1"/>
  <c r="J444" i="1"/>
  <c r="J154" i="1"/>
  <c r="J166" i="1"/>
  <c r="J396" i="1"/>
  <c r="J460" i="1"/>
  <c r="J372" i="1"/>
  <c r="J296" i="1"/>
  <c r="J382" i="1"/>
  <c r="J323" i="1"/>
  <c r="J301" i="1"/>
  <c r="J227" i="1"/>
  <c r="J181" i="1"/>
  <c r="J490" i="1"/>
  <c r="J184" i="1"/>
  <c r="J111" i="1"/>
  <c r="J380" i="1"/>
  <c r="J241" i="1"/>
  <c r="J324" i="1"/>
  <c r="J319" i="1"/>
  <c r="J165" i="1"/>
  <c r="J84" i="1"/>
  <c r="J54" i="1"/>
  <c r="J262" i="1"/>
  <c r="J466" i="1"/>
  <c r="J321" i="1"/>
  <c r="J221" i="1"/>
  <c r="J416" i="1"/>
  <c r="J449" i="1"/>
  <c r="J172" i="1"/>
  <c r="J249" i="1"/>
  <c r="J304" i="1"/>
  <c r="J96" i="1"/>
  <c r="J210" i="1"/>
  <c r="J441" i="1"/>
  <c r="J74" i="1"/>
  <c r="J454" i="1"/>
  <c r="J360" i="1"/>
  <c r="J375" i="1"/>
  <c r="J448" i="1"/>
  <c r="J169" i="1"/>
  <c r="J179" i="1"/>
  <c r="J122" i="1"/>
  <c r="J408" i="1"/>
  <c r="J455" i="1"/>
  <c r="J489" i="1"/>
  <c r="J472" i="1"/>
  <c r="J87" i="1"/>
  <c r="J266" i="1"/>
  <c r="J376" i="1"/>
  <c r="J95" i="1"/>
  <c r="J317" i="1"/>
  <c r="J407" i="1"/>
  <c r="J44" i="1"/>
  <c r="J297" i="1"/>
  <c r="J279" i="1"/>
  <c r="J392" i="1"/>
  <c r="J504" i="1"/>
  <c r="J432" i="1"/>
  <c r="J306" i="1"/>
  <c r="J93" i="1"/>
  <c r="J284" i="1"/>
  <c r="J155" i="1"/>
  <c r="J5" i="1"/>
  <c r="J168" i="1"/>
  <c r="J128" i="1"/>
  <c r="J56" i="1"/>
  <c r="J214" i="1"/>
  <c r="J302" i="1"/>
  <c r="J245" i="1"/>
  <c r="J361" i="1"/>
  <c r="J247" i="1"/>
  <c r="J419" i="1"/>
  <c r="J411" i="1"/>
  <c r="J91" i="1"/>
  <c r="J103" i="1"/>
  <c r="J222" i="1"/>
  <c r="J177" i="1"/>
  <c r="J62" i="1"/>
  <c r="J175" i="1"/>
  <c r="J117" i="1"/>
  <c r="J180" i="1"/>
  <c r="J230" i="1"/>
  <c r="J356" i="1"/>
  <c r="J195" i="1"/>
  <c r="J464" i="1"/>
  <c r="J503" i="1"/>
  <c r="J350" i="1"/>
  <c r="J314" i="1"/>
  <c r="J198" i="1"/>
  <c r="J475" i="1"/>
  <c r="J470" i="1"/>
  <c r="J161" i="1"/>
  <c r="J251" i="1"/>
  <c r="J133" i="1"/>
  <c r="J167" i="1"/>
  <c r="J187" i="1"/>
  <c r="J34" i="1"/>
  <c r="J381" i="1"/>
  <c r="J480" i="1"/>
  <c r="J505" i="1"/>
  <c r="J272" i="1"/>
  <c r="J50" i="1"/>
  <c r="J377" i="1"/>
  <c r="J442" i="1"/>
  <c r="J25" i="1"/>
  <c r="J250" i="1"/>
  <c r="J116" i="1"/>
  <c r="J366" i="1"/>
  <c r="J333" i="1"/>
  <c r="J446" i="1"/>
  <c r="J398" i="1"/>
  <c r="J15" i="1"/>
  <c r="J26" i="1"/>
  <c r="J273" i="1"/>
  <c r="J429" i="1"/>
  <c r="J102" i="1"/>
  <c r="J191" i="1"/>
  <c r="J283" i="1"/>
  <c r="J471" i="1"/>
  <c r="J274" i="1"/>
  <c r="J415" i="1"/>
  <c r="J371" i="1"/>
  <c r="J299" i="1"/>
  <c r="J379" i="1"/>
  <c r="J132" i="1"/>
  <c r="J428" i="1"/>
  <c r="J77" i="1"/>
  <c r="J300" i="1"/>
  <c r="J439" i="1"/>
  <c r="J60" i="1"/>
  <c r="J420" i="1"/>
  <c r="J440" i="1"/>
  <c r="J120" i="1"/>
  <c r="J331" i="1"/>
  <c r="J483" i="1"/>
  <c r="J164" i="1"/>
  <c r="J219" i="1"/>
  <c r="J363" i="1"/>
  <c r="J383" i="1"/>
  <c r="J22" i="1"/>
  <c r="J48" i="1"/>
  <c r="J260" i="1"/>
  <c r="J255" i="1"/>
  <c r="J476" i="1"/>
  <c r="J124" i="1"/>
  <c r="J140" i="1"/>
  <c r="J46" i="1"/>
  <c r="J385" i="1"/>
  <c r="J43" i="1"/>
  <c r="J344" i="1"/>
  <c r="J259" i="1"/>
  <c r="J451" i="1"/>
  <c r="J346" i="1"/>
  <c r="J79" i="1"/>
  <c r="J348" i="1"/>
  <c r="J394" i="1"/>
  <c r="J435" i="1"/>
  <c r="J365" i="1"/>
  <c r="J486" i="1"/>
  <c r="J443" i="1"/>
  <c r="J70" i="1"/>
  <c r="J395" i="1"/>
  <c r="J427" i="1"/>
  <c r="J368" i="1"/>
  <c r="J403" i="1"/>
  <c r="J437" i="1"/>
  <c r="J328" i="1"/>
  <c r="J81" i="1"/>
  <c r="J397" i="1"/>
  <c r="J484" i="1"/>
  <c r="J473" i="1"/>
  <c r="J402" i="1"/>
  <c r="J492" i="1"/>
  <c r="J487" i="1"/>
  <c r="J414" i="1"/>
  <c r="J334" i="1"/>
  <c r="C315" i="1"/>
  <c r="G315" i="1"/>
  <c r="Q315" i="1"/>
  <c r="R315" i="1"/>
  <c r="S315" i="1"/>
  <c r="T315" i="1"/>
  <c r="U315" i="1"/>
  <c r="G334" i="1"/>
  <c r="G414" i="1"/>
  <c r="G487" i="1"/>
  <c r="G492" i="1"/>
  <c r="G402" i="1"/>
  <c r="G473" i="1"/>
  <c r="G484" i="1"/>
  <c r="G397" i="1"/>
  <c r="G81" i="1"/>
  <c r="G328" i="1"/>
  <c r="G437" i="1"/>
  <c r="G403" i="1"/>
  <c r="G368" i="1"/>
  <c r="G427" i="1"/>
  <c r="G395" i="1"/>
  <c r="G70" i="1"/>
  <c r="G443" i="1"/>
  <c r="G486" i="1"/>
  <c r="G365" i="1"/>
  <c r="G435" i="1"/>
  <c r="G394" i="1"/>
  <c r="G348" i="1"/>
  <c r="G79" i="1"/>
  <c r="G346" i="1"/>
  <c r="G451" i="1"/>
  <c r="G259" i="1"/>
  <c r="G344" i="1"/>
  <c r="G43" i="1"/>
  <c r="G385" i="1"/>
  <c r="G46" i="1"/>
  <c r="G140" i="1"/>
  <c r="G124" i="1"/>
  <c r="G476" i="1"/>
  <c r="G255" i="1"/>
  <c r="G260" i="1"/>
  <c r="G48" i="1"/>
  <c r="G22" i="1"/>
  <c r="G383" i="1"/>
  <c r="G363" i="1"/>
  <c r="G219" i="1"/>
  <c r="G164" i="1"/>
  <c r="G483" i="1"/>
  <c r="G331" i="1"/>
  <c r="G120" i="1"/>
  <c r="G440" i="1"/>
  <c r="G420" i="1"/>
  <c r="G60" i="1"/>
  <c r="G439" i="1"/>
  <c r="G300" i="1"/>
  <c r="G77" i="1"/>
  <c r="G428" i="1"/>
  <c r="G132" i="1"/>
  <c r="G379" i="1"/>
  <c r="G299" i="1"/>
  <c r="G371" i="1"/>
  <c r="G415" i="1"/>
  <c r="F415" i="1" s="1"/>
  <c r="G274" i="1"/>
  <c r="G471" i="1"/>
  <c r="G283" i="1"/>
  <c r="G191" i="1"/>
  <c r="G102" i="1"/>
  <c r="G429" i="1"/>
  <c r="G273" i="1"/>
  <c r="G26" i="1"/>
  <c r="G15" i="1"/>
  <c r="G398" i="1"/>
  <c r="G446" i="1"/>
  <c r="G333" i="1"/>
  <c r="G366" i="1"/>
  <c r="G116" i="1"/>
  <c r="G250" i="1"/>
  <c r="G25" i="1"/>
  <c r="G442" i="1"/>
  <c r="G377" i="1"/>
  <c r="G50" i="1"/>
  <c r="G272" i="1"/>
  <c r="G505" i="1"/>
  <c r="G480" i="1"/>
  <c r="G381" i="1"/>
  <c r="G34" i="1"/>
  <c r="G187" i="1"/>
  <c r="G167" i="1"/>
  <c r="G133" i="1"/>
  <c r="G251" i="1"/>
  <c r="G161" i="1"/>
  <c r="G470" i="1"/>
  <c r="G475" i="1"/>
  <c r="G198" i="1"/>
  <c r="G314" i="1"/>
  <c r="G350" i="1"/>
  <c r="G503" i="1"/>
  <c r="G464" i="1"/>
  <c r="G195" i="1"/>
  <c r="G356" i="1"/>
  <c r="G230" i="1"/>
  <c r="G180" i="1"/>
  <c r="G117" i="1"/>
  <c r="G175" i="1"/>
  <c r="G62" i="1"/>
  <c r="G177" i="1"/>
  <c r="G222" i="1"/>
  <c r="G103" i="1"/>
  <c r="G91" i="1"/>
  <c r="G411" i="1"/>
  <c r="G419" i="1"/>
  <c r="G247" i="1"/>
  <c r="G361" i="1"/>
  <c r="G245" i="1"/>
  <c r="G302" i="1"/>
  <c r="G214" i="1"/>
  <c r="G56" i="1"/>
  <c r="G128" i="1"/>
  <c r="G168" i="1"/>
  <c r="G5" i="1"/>
  <c r="G155" i="1"/>
  <c r="G284" i="1"/>
  <c r="G93" i="1"/>
  <c r="G306" i="1"/>
  <c r="G432" i="1"/>
  <c r="G504" i="1"/>
  <c r="G392" i="1"/>
  <c r="G279" i="1"/>
  <c r="G297" i="1"/>
  <c r="G44" i="1"/>
  <c r="G407" i="1"/>
  <c r="G317" i="1"/>
  <c r="G95" i="1"/>
  <c r="G376" i="1"/>
  <c r="G266" i="1"/>
  <c r="G87" i="1"/>
  <c r="G472" i="1"/>
  <c r="G489" i="1"/>
  <c r="G455" i="1"/>
  <c r="G408" i="1"/>
  <c r="G122" i="1"/>
  <c r="G179" i="1"/>
  <c r="G169" i="1"/>
  <c r="G448" i="1"/>
  <c r="G375" i="1"/>
  <c r="G360" i="1"/>
  <c r="G454" i="1"/>
  <c r="G74" i="1"/>
  <c r="G441" i="1"/>
  <c r="G210" i="1"/>
  <c r="G96" i="1"/>
  <c r="G304" i="1"/>
  <c r="G249" i="1"/>
  <c r="G172" i="1"/>
  <c r="G449" i="1"/>
  <c r="G416" i="1"/>
  <c r="G221" i="1"/>
  <c r="G321" i="1"/>
  <c r="G466" i="1"/>
  <c r="G262" i="1"/>
  <c r="G54" i="1"/>
  <c r="F54" i="1" s="1"/>
  <c r="G84" i="1"/>
  <c r="G165" i="1"/>
  <c r="G319" i="1"/>
  <c r="G324" i="1"/>
  <c r="G241" i="1"/>
  <c r="G380" i="1"/>
  <c r="G111" i="1"/>
  <c r="G184" i="1"/>
  <c r="G490" i="1"/>
  <c r="G181" i="1"/>
  <c r="G227" i="1"/>
  <c r="G301" i="1"/>
  <c r="G323" i="1"/>
  <c r="G382" i="1"/>
  <c r="G296" i="1"/>
  <c r="G372" i="1"/>
  <c r="G460" i="1"/>
  <c r="G396" i="1"/>
  <c r="G166" i="1"/>
  <c r="G154" i="1"/>
  <c r="G444" i="1"/>
  <c r="G17" i="1"/>
  <c r="G192" i="1"/>
  <c r="G384" i="1"/>
  <c r="G257" i="1"/>
  <c r="G458" i="1"/>
  <c r="G39" i="1"/>
  <c r="G253" i="1"/>
  <c r="G308" i="1"/>
  <c r="G436" i="1"/>
  <c r="G98" i="1"/>
  <c r="G63" i="1"/>
  <c r="G498" i="1"/>
  <c r="G202" i="1"/>
  <c r="G405" i="1"/>
  <c r="G303" i="1"/>
  <c r="G491" i="1"/>
  <c r="G270" i="1"/>
  <c r="G4" i="1"/>
  <c r="G51" i="1"/>
  <c r="G41" i="1"/>
  <c r="F41" i="1" s="1"/>
  <c r="G335" i="1"/>
  <c r="G288" i="1"/>
  <c r="G462" i="1"/>
  <c r="G131" i="1"/>
  <c r="G378" i="1"/>
  <c r="G325" i="1"/>
  <c r="G152" i="1"/>
  <c r="G37" i="1"/>
  <c r="G146" i="1"/>
  <c r="G28" i="1"/>
  <c r="G357" i="1"/>
  <c r="G465" i="1"/>
  <c r="G106" i="1"/>
  <c r="G359" i="1"/>
  <c r="G481" i="1"/>
  <c r="G82" i="1"/>
  <c r="F82" i="1" s="1"/>
  <c r="G459" i="1"/>
  <c r="G69" i="1"/>
  <c r="G494" i="1"/>
  <c r="G218" i="1"/>
  <c r="G229" i="1"/>
  <c r="G258" i="1"/>
  <c r="G112" i="1"/>
  <c r="G309" i="1"/>
  <c r="F309" i="1" s="1"/>
  <c r="G145" i="1"/>
  <c r="G339" i="1"/>
  <c r="G231" i="1"/>
  <c r="G188" i="1"/>
  <c r="G399" i="1"/>
  <c r="G119" i="1"/>
  <c r="G7" i="1"/>
  <c r="G290" i="1"/>
  <c r="G488" i="1"/>
  <c r="G36" i="1"/>
  <c r="G228" i="1"/>
  <c r="G108" i="1"/>
  <c r="G113" i="1"/>
  <c r="G280" i="1"/>
  <c r="G341" i="1"/>
  <c r="G158" i="1"/>
  <c r="F158" i="1" s="1"/>
  <c r="G468" i="1"/>
  <c r="G67" i="1"/>
  <c r="G312" i="1"/>
  <c r="G121" i="1"/>
  <c r="G86" i="1"/>
  <c r="G479" i="1"/>
  <c r="G338" i="1"/>
  <c r="G130" i="1"/>
  <c r="G156" i="1"/>
  <c r="G232" i="1"/>
  <c r="G226" i="1"/>
  <c r="G139" i="1"/>
  <c r="G433" i="1"/>
  <c r="G430" i="1"/>
  <c r="F430" i="1" s="1"/>
  <c r="G329" i="1"/>
  <c r="G71" i="1"/>
  <c r="G162" i="1"/>
  <c r="G401" i="1"/>
  <c r="G355" i="1"/>
  <c r="G100" i="1"/>
  <c r="G90" i="1"/>
  <c r="G447" i="1"/>
  <c r="F447" i="1" s="1"/>
  <c r="G40" i="1"/>
  <c r="G294" i="1"/>
  <c r="G129" i="1"/>
  <c r="G104" i="1"/>
  <c r="G342" i="1"/>
  <c r="G171" i="1"/>
  <c r="G224" i="1"/>
  <c r="G478" i="1"/>
  <c r="F478" i="1" s="1"/>
  <c r="G268" i="1"/>
  <c r="G461" i="1"/>
  <c r="G212" i="1"/>
  <c r="G477" i="1"/>
  <c r="G295" i="1"/>
  <c r="G237" i="1"/>
  <c r="G72" i="1"/>
  <c r="G431" i="1"/>
  <c r="G393" i="1"/>
  <c r="G287" i="1"/>
  <c r="G76" i="1"/>
  <c r="G149" i="1"/>
  <c r="G310" i="1"/>
  <c r="G10" i="1"/>
  <c r="G293" i="1"/>
  <c r="G185" i="1"/>
  <c r="G9" i="1"/>
  <c r="G160" i="1"/>
  <c r="G225" i="1"/>
  <c r="G281" i="1"/>
  <c r="G174" i="1"/>
  <c r="G136" i="1"/>
  <c r="G207" i="1"/>
  <c r="G422" i="1"/>
  <c r="G27" i="1"/>
  <c r="G298" i="1"/>
  <c r="G150" i="1"/>
  <c r="G18" i="1"/>
  <c r="G254" i="1"/>
  <c r="G16" i="1"/>
  <c r="G469" i="1"/>
  <c r="G467" i="1"/>
  <c r="G400" i="1"/>
  <c r="G445" i="1"/>
  <c r="G326" i="1"/>
  <c r="G352" i="1"/>
  <c r="G369" i="1"/>
  <c r="G267" i="1"/>
  <c r="G73" i="1"/>
  <c r="G286" i="1"/>
  <c r="G242" i="1"/>
  <c r="G413" i="1"/>
  <c r="G110" i="1"/>
  <c r="G213" i="1"/>
  <c r="G347" i="1"/>
  <c r="G186" i="1"/>
  <c r="G292" i="1"/>
  <c r="G176" i="1"/>
  <c r="G157" i="1"/>
  <c r="G97" i="1"/>
  <c r="G24" i="1"/>
  <c r="G21" i="1"/>
  <c r="G234" i="1"/>
  <c r="G57" i="1"/>
  <c r="G42" i="1"/>
  <c r="G11" i="1"/>
  <c r="G89" i="1"/>
  <c r="G374" i="1"/>
  <c r="G6" i="1"/>
  <c r="G114" i="1"/>
  <c r="G182" i="1"/>
  <c r="G127" i="1"/>
  <c r="G349" i="1"/>
  <c r="G144" i="1"/>
  <c r="G263" i="1"/>
  <c r="G311" i="1"/>
  <c r="G173" i="1"/>
  <c r="G373" i="1"/>
  <c r="G92" i="1"/>
  <c r="G252" i="1"/>
  <c r="G336" i="1"/>
  <c r="G261" i="1"/>
  <c r="G327" i="1"/>
  <c r="G65" i="1"/>
  <c r="G153" i="1"/>
  <c r="G204" i="1"/>
  <c r="G80" i="1"/>
  <c r="F80" i="1" s="1"/>
  <c r="G495" i="1"/>
  <c r="G390" i="1"/>
  <c r="G256" i="1"/>
  <c r="G358" i="1"/>
  <c r="G215" i="1"/>
  <c r="G452" i="1"/>
  <c r="G421" i="1"/>
  <c r="G163" i="1"/>
  <c r="G485" i="1"/>
  <c r="G501" i="1"/>
  <c r="G340" i="1"/>
  <c r="G78" i="1"/>
  <c r="G38" i="1"/>
  <c r="G278" i="1"/>
  <c r="G238" i="1"/>
  <c r="G276" i="1"/>
  <c r="G20" i="1"/>
  <c r="G271" i="1"/>
  <c r="G285" i="1"/>
  <c r="G135" i="1"/>
  <c r="G137" i="1"/>
  <c r="G235" i="1"/>
  <c r="G244" i="1"/>
  <c r="G206" i="1"/>
  <c r="G387" i="1"/>
  <c r="G423" i="1"/>
  <c r="G53" i="1"/>
  <c r="G94" i="1"/>
  <c r="G248" i="1"/>
  <c r="G3" i="1"/>
  <c r="G143" i="1"/>
  <c r="G217" i="1"/>
  <c r="G240" i="1"/>
  <c r="G101" i="1"/>
  <c r="G291" i="1"/>
  <c r="G318" i="1"/>
  <c r="G194" i="1"/>
  <c r="G474" i="1"/>
  <c r="G45" i="1"/>
  <c r="G307" i="1"/>
  <c r="G406" i="1"/>
  <c r="G305" i="1"/>
  <c r="G105" i="1"/>
  <c r="G289" i="1"/>
  <c r="G389" i="1"/>
  <c r="G457" i="1"/>
  <c r="G68" i="1"/>
  <c r="G32" i="1"/>
  <c r="G115" i="1"/>
  <c r="G330" i="1"/>
  <c r="G496" i="1"/>
  <c r="G88" i="1"/>
  <c r="G388" i="1"/>
  <c r="G211" i="1"/>
  <c r="G203" i="1"/>
  <c r="G107" i="1"/>
  <c r="G199" i="1"/>
  <c r="G126" i="1"/>
  <c r="G362" i="1"/>
  <c r="G412" i="1"/>
  <c r="G141" i="1"/>
  <c r="G269" i="1"/>
  <c r="G463" i="1"/>
  <c r="G23" i="1"/>
  <c r="G61" i="1"/>
  <c r="G493" i="1"/>
  <c r="G343" i="1"/>
  <c r="G410" i="1"/>
  <c r="G148" i="1"/>
  <c r="G351" i="1"/>
  <c r="G364" i="1"/>
  <c r="G75" i="1"/>
  <c r="G99" i="1"/>
  <c r="G233" i="1"/>
  <c r="G196" i="1"/>
  <c r="G320" i="1"/>
  <c r="G404" i="1"/>
  <c r="G507" i="1"/>
  <c r="G205" i="1"/>
  <c r="G190" i="1"/>
  <c r="F190" i="1" s="1"/>
  <c r="G66" i="1"/>
  <c r="G506" i="1"/>
  <c r="G236" i="1"/>
  <c r="G197" i="1"/>
  <c r="G151" i="1"/>
  <c r="G49" i="1"/>
  <c r="G33" i="1"/>
  <c r="G159" i="1"/>
  <c r="G220" i="1"/>
  <c r="G138" i="1"/>
  <c r="G409" i="1"/>
  <c r="G391" i="1"/>
  <c r="G201" i="1"/>
  <c r="G147" i="1"/>
  <c r="G223" i="1"/>
  <c r="G417" i="1"/>
  <c r="G2" i="1"/>
  <c r="G424" i="1"/>
  <c r="G246" i="1"/>
  <c r="G193" i="1"/>
  <c r="G275" i="1"/>
  <c r="G332" i="1"/>
  <c r="G282" i="1"/>
  <c r="G243" i="1"/>
  <c r="F243" i="1" s="1"/>
  <c r="G502" i="1"/>
  <c r="G322" i="1"/>
  <c r="G14" i="1"/>
  <c r="G178" i="1"/>
  <c r="G208" i="1"/>
  <c r="G316" i="1"/>
  <c r="G142" i="1"/>
  <c r="G29" i="1"/>
  <c r="G497" i="1"/>
  <c r="G118" i="1"/>
  <c r="G456" i="1"/>
  <c r="G450" i="1"/>
  <c r="G264" i="1"/>
  <c r="G55" i="1"/>
  <c r="G453" i="1"/>
  <c r="G482" i="1"/>
  <c r="G265" i="1"/>
  <c r="G345" i="1"/>
  <c r="G353" i="1"/>
  <c r="G313" i="1"/>
  <c r="G31" i="1"/>
  <c r="G170" i="1"/>
  <c r="F170" i="1" s="1"/>
  <c r="G277" i="1"/>
  <c r="G59" i="1"/>
  <c r="G426" i="1"/>
  <c r="G83" i="1"/>
  <c r="G58" i="1"/>
  <c r="G337" i="1"/>
  <c r="G370" i="1"/>
  <c r="G13" i="1"/>
  <c r="G134" i="1"/>
  <c r="G239" i="1"/>
  <c r="G125" i="1"/>
  <c r="G52" i="1"/>
  <c r="G386" i="1"/>
  <c r="G216" i="1"/>
  <c r="G418" i="1"/>
  <c r="G183" i="1"/>
  <c r="G499" i="1"/>
  <c r="G30" i="1"/>
  <c r="F30" i="1" s="1"/>
  <c r="G64" i="1"/>
  <c r="G200" i="1"/>
  <c r="G123" i="1"/>
  <c r="G109" i="1"/>
  <c r="G8" i="1"/>
  <c r="G35" i="1"/>
  <c r="G434" i="1"/>
  <c r="G19" i="1"/>
  <c r="G354" i="1"/>
  <c r="G47" i="1"/>
  <c r="G367" i="1"/>
  <c r="G209" i="1"/>
  <c r="F209" i="1" s="1"/>
  <c r="G85" i="1"/>
  <c r="G425" i="1"/>
  <c r="G500" i="1"/>
  <c r="G438" i="1"/>
  <c r="F438" i="1" s="1"/>
  <c r="G189" i="1"/>
  <c r="D334" i="1"/>
  <c r="D414" i="1"/>
  <c r="D487" i="1"/>
  <c r="D492" i="1"/>
  <c r="D402" i="1"/>
  <c r="D473" i="1"/>
  <c r="D484" i="1"/>
  <c r="D397" i="1"/>
  <c r="D81" i="1"/>
  <c r="D328" i="1"/>
  <c r="D437" i="1"/>
  <c r="D403" i="1"/>
  <c r="D368" i="1"/>
  <c r="D427" i="1"/>
  <c r="D395" i="1"/>
  <c r="D70" i="1"/>
  <c r="D443" i="1"/>
  <c r="D486" i="1"/>
  <c r="D365" i="1"/>
  <c r="D435" i="1"/>
  <c r="D394" i="1"/>
  <c r="D348" i="1"/>
  <c r="D79" i="1"/>
  <c r="D346" i="1"/>
  <c r="D451" i="1"/>
  <c r="D259" i="1"/>
  <c r="D344" i="1"/>
  <c r="D43" i="1"/>
  <c r="D385" i="1"/>
  <c r="D46" i="1"/>
  <c r="D140" i="1"/>
  <c r="D124" i="1"/>
  <c r="D476" i="1"/>
  <c r="D255" i="1"/>
  <c r="D260" i="1"/>
  <c r="D48" i="1"/>
  <c r="D22" i="1"/>
  <c r="D383" i="1"/>
  <c r="D363" i="1"/>
  <c r="D219" i="1"/>
  <c r="D164" i="1"/>
  <c r="D483" i="1"/>
  <c r="D331" i="1"/>
  <c r="D120" i="1"/>
  <c r="D440" i="1"/>
  <c r="D420" i="1"/>
  <c r="D60" i="1"/>
  <c r="D439" i="1"/>
  <c r="D300" i="1"/>
  <c r="D77" i="1"/>
  <c r="D428" i="1"/>
  <c r="D132" i="1"/>
  <c r="D379" i="1"/>
  <c r="D299" i="1"/>
  <c r="D371" i="1"/>
  <c r="D415" i="1"/>
  <c r="D274" i="1"/>
  <c r="D471" i="1"/>
  <c r="D283" i="1"/>
  <c r="D191" i="1"/>
  <c r="D102" i="1"/>
  <c r="D429" i="1"/>
  <c r="D273" i="1"/>
  <c r="D26" i="1"/>
  <c r="D15" i="1"/>
  <c r="D398" i="1"/>
  <c r="D446" i="1"/>
  <c r="D333" i="1"/>
  <c r="D366" i="1"/>
  <c r="D116" i="1"/>
  <c r="D250" i="1"/>
  <c r="D25" i="1"/>
  <c r="D442" i="1"/>
  <c r="D377" i="1"/>
  <c r="D50" i="1"/>
  <c r="D272" i="1"/>
  <c r="D505" i="1"/>
  <c r="D480" i="1"/>
  <c r="D381" i="1"/>
  <c r="D34" i="1"/>
  <c r="D187" i="1"/>
  <c r="D167" i="1"/>
  <c r="D133" i="1"/>
  <c r="D251" i="1"/>
  <c r="D161" i="1"/>
  <c r="D470" i="1"/>
  <c r="D475" i="1"/>
  <c r="D198" i="1"/>
  <c r="D314" i="1"/>
  <c r="D350" i="1"/>
  <c r="D503" i="1"/>
  <c r="D464" i="1"/>
  <c r="D195" i="1"/>
  <c r="D356" i="1"/>
  <c r="D230" i="1"/>
  <c r="D180" i="1"/>
  <c r="D117" i="1"/>
  <c r="D175" i="1"/>
  <c r="D62" i="1"/>
  <c r="D177" i="1"/>
  <c r="D222" i="1"/>
  <c r="D103" i="1"/>
  <c r="D91" i="1"/>
  <c r="D411" i="1"/>
  <c r="D419" i="1"/>
  <c r="D247" i="1"/>
  <c r="D361" i="1"/>
  <c r="D245" i="1"/>
  <c r="D302" i="1"/>
  <c r="D214" i="1"/>
  <c r="D56" i="1"/>
  <c r="D128" i="1"/>
  <c r="D168" i="1"/>
  <c r="D5" i="1"/>
  <c r="D155" i="1"/>
  <c r="D284" i="1"/>
  <c r="D93" i="1"/>
  <c r="D306" i="1"/>
  <c r="D432" i="1"/>
  <c r="D504" i="1"/>
  <c r="D392" i="1"/>
  <c r="D279" i="1"/>
  <c r="D297" i="1"/>
  <c r="D44" i="1"/>
  <c r="D407" i="1"/>
  <c r="D317" i="1"/>
  <c r="D95" i="1"/>
  <c r="D376" i="1"/>
  <c r="D266" i="1"/>
  <c r="D87" i="1"/>
  <c r="D472" i="1"/>
  <c r="D489" i="1"/>
  <c r="D455" i="1"/>
  <c r="D408" i="1"/>
  <c r="D122" i="1"/>
  <c r="D179" i="1"/>
  <c r="D169" i="1"/>
  <c r="D448" i="1"/>
  <c r="D375" i="1"/>
  <c r="D360" i="1"/>
  <c r="D454" i="1"/>
  <c r="D74" i="1"/>
  <c r="D441" i="1"/>
  <c r="D210" i="1"/>
  <c r="D96" i="1"/>
  <c r="D304" i="1"/>
  <c r="D249" i="1"/>
  <c r="D172" i="1"/>
  <c r="D449" i="1"/>
  <c r="D416" i="1"/>
  <c r="D221" i="1"/>
  <c r="D321" i="1"/>
  <c r="D466" i="1"/>
  <c r="D262" i="1"/>
  <c r="D54" i="1"/>
  <c r="D84" i="1"/>
  <c r="D165" i="1"/>
  <c r="D319" i="1"/>
  <c r="D324" i="1"/>
  <c r="D241" i="1"/>
  <c r="D380" i="1"/>
  <c r="D111" i="1"/>
  <c r="D184" i="1"/>
  <c r="D490" i="1"/>
  <c r="D181" i="1"/>
  <c r="D227" i="1"/>
  <c r="D301" i="1"/>
  <c r="D323" i="1"/>
  <c r="D382" i="1"/>
  <c r="D296" i="1"/>
  <c r="D372" i="1"/>
  <c r="D460" i="1"/>
  <c r="D396" i="1"/>
  <c r="D166" i="1"/>
  <c r="D154" i="1"/>
  <c r="D444" i="1"/>
  <c r="D17" i="1"/>
  <c r="D192" i="1"/>
  <c r="D384" i="1"/>
  <c r="D257" i="1"/>
  <c r="D458" i="1"/>
  <c r="D39" i="1"/>
  <c r="D253" i="1"/>
  <c r="D308" i="1"/>
  <c r="D436" i="1"/>
  <c r="D98" i="1"/>
  <c r="D63" i="1"/>
  <c r="D498" i="1"/>
  <c r="D202" i="1"/>
  <c r="D405" i="1"/>
  <c r="D303" i="1"/>
  <c r="D491" i="1"/>
  <c r="D270" i="1"/>
  <c r="D4" i="1"/>
  <c r="D51" i="1"/>
  <c r="D41" i="1"/>
  <c r="D335" i="1"/>
  <c r="D288" i="1"/>
  <c r="D462" i="1"/>
  <c r="D131" i="1"/>
  <c r="D378" i="1"/>
  <c r="D325" i="1"/>
  <c r="D152" i="1"/>
  <c r="D37" i="1"/>
  <c r="D146" i="1"/>
  <c r="D28" i="1"/>
  <c r="D357" i="1"/>
  <c r="D465" i="1"/>
  <c r="D106" i="1"/>
  <c r="D359" i="1"/>
  <c r="D481" i="1"/>
  <c r="D82" i="1"/>
  <c r="D459" i="1"/>
  <c r="D69" i="1"/>
  <c r="D494" i="1"/>
  <c r="D218" i="1"/>
  <c r="D229" i="1"/>
  <c r="D258" i="1"/>
  <c r="D112" i="1"/>
  <c r="D309" i="1"/>
  <c r="D145" i="1"/>
  <c r="D339" i="1"/>
  <c r="D231" i="1"/>
  <c r="D188" i="1"/>
  <c r="D399" i="1"/>
  <c r="D119" i="1"/>
  <c r="D7" i="1"/>
  <c r="D290" i="1"/>
  <c r="D488" i="1"/>
  <c r="D36" i="1"/>
  <c r="D228" i="1"/>
  <c r="D108" i="1"/>
  <c r="D113" i="1"/>
  <c r="D280" i="1"/>
  <c r="D341" i="1"/>
  <c r="D158" i="1"/>
  <c r="D468" i="1"/>
  <c r="D67" i="1"/>
  <c r="D312" i="1"/>
  <c r="D121" i="1"/>
  <c r="D86" i="1"/>
  <c r="D479" i="1"/>
  <c r="D338" i="1"/>
  <c r="D130" i="1"/>
  <c r="D156" i="1"/>
  <c r="D232" i="1"/>
  <c r="D226" i="1"/>
  <c r="D139" i="1"/>
  <c r="D433" i="1"/>
  <c r="D430" i="1"/>
  <c r="D329" i="1"/>
  <c r="D71" i="1"/>
  <c r="D162" i="1"/>
  <c r="D401" i="1"/>
  <c r="D355" i="1"/>
  <c r="D100" i="1"/>
  <c r="D90" i="1"/>
  <c r="D447" i="1"/>
  <c r="D40" i="1"/>
  <c r="D294" i="1"/>
  <c r="D129" i="1"/>
  <c r="D104" i="1"/>
  <c r="D342" i="1"/>
  <c r="D171" i="1"/>
  <c r="D224" i="1"/>
  <c r="D478" i="1"/>
  <c r="D268" i="1"/>
  <c r="D461" i="1"/>
  <c r="D212" i="1"/>
  <c r="D477" i="1"/>
  <c r="D295" i="1"/>
  <c r="D237" i="1"/>
  <c r="D72" i="1"/>
  <c r="D431" i="1"/>
  <c r="D393" i="1"/>
  <c r="D287" i="1"/>
  <c r="D76" i="1"/>
  <c r="D149" i="1"/>
  <c r="D310" i="1"/>
  <c r="D10" i="1"/>
  <c r="D293" i="1"/>
  <c r="D185" i="1"/>
  <c r="D9" i="1"/>
  <c r="D160" i="1"/>
  <c r="D225" i="1"/>
  <c r="D281" i="1"/>
  <c r="D174" i="1"/>
  <c r="D136" i="1"/>
  <c r="D207" i="1"/>
  <c r="D422" i="1"/>
  <c r="D27" i="1"/>
  <c r="D298" i="1"/>
  <c r="D150" i="1"/>
  <c r="D18" i="1"/>
  <c r="D254" i="1"/>
  <c r="D16" i="1"/>
  <c r="D469" i="1"/>
  <c r="D467" i="1"/>
  <c r="D400" i="1"/>
  <c r="D445" i="1"/>
  <c r="D326" i="1"/>
  <c r="D352" i="1"/>
  <c r="D369" i="1"/>
  <c r="D267" i="1"/>
  <c r="D73" i="1"/>
  <c r="D286" i="1"/>
  <c r="D242" i="1"/>
  <c r="D413" i="1"/>
  <c r="D110" i="1"/>
  <c r="D213" i="1"/>
  <c r="D347" i="1"/>
  <c r="D186" i="1"/>
  <c r="D292" i="1"/>
  <c r="D176" i="1"/>
  <c r="D157" i="1"/>
  <c r="D97" i="1"/>
  <c r="D24" i="1"/>
  <c r="D21" i="1"/>
  <c r="D234" i="1"/>
  <c r="D57" i="1"/>
  <c r="D42" i="1"/>
  <c r="D11" i="1"/>
  <c r="D89" i="1"/>
  <c r="D374" i="1"/>
  <c r="D6" i="1"/>
  <c r="D114" i="1"/>
  <c r="D182" i="1"/>
  <c r="D127" i="1"/>
  <c r="D349" i="1"/>
  <c r="D144" i="1"/>
  <c r="D263" i="1"/>
  <c r="D311" i="1"/>
  <c r="D173" i="1"/>
  <c r="D373" i="1"/>
  <c r="D92" i="1"/>
  <c r="D252" i="1"/>
  <c r="D336" i="1"/>
  <c r="D261" i="1"/>
  <c r="D327" i="1"/>
  <c r="D65" i="1"/>
  <c r="D153" i="1"/>
  <c r="D204" i="1"/>
  <c r="D80" i="1"/>
  <c r="D495" i="1"/>
  <c r="D390" i="1"/>
  <c r="D256" i="1"/>
  <c r="D358" i="1"/>
  <c r="D215" i="1"/>
  <c r="D452" i="1"/>
  <c r="D421" i="1"/>
  <c r="D163" i="1"/>
  <c r="D485" i="1"/>
  <c r="D501" i="1"/>
  <c r="D340" i="1"/>
  <c r="D78" i="1"/>
  <c r="D38" i="1"/>
  <c r="D278" i="1"/>
  <c r="D238" i="1"/>
  <c r="D276" i="1"/>
  <c r="D20" i="1"/>
  <c r="D271" i="1"/>
  <c r="D285" i="1"/>
  <c r="D135" i="1"/>
  <c r="D137" i="1"/>
  <c r="D235" i="1"/>
  <c r="D244" i="1"/>
  <c r="D206" i="1"/>
  <c r="D387" i="1"/>
  <c r="D423" i="1"/>
  <c r="D53" i="1"/>
  <c r="D94" i="1"/>
  <c r="D248" i="1"/>
  <c r="D3" i="1"/>
  <c r="D143" i="1"/>
  <c r="D217" i="1"/>
  <c r="D240" i="1"/>
  <c r="D101" i="1"/>
  <c r="D291" i="1"/>
  <c r="D318" i="1"/>
  <c r="D194" i="1"/>
  <c r="D474" i="1"/>
  <c r="D45" i="1"/>
  <c r="D307" i="1"/>
  <c r="D406" i="1"/>
  <c r="D305" i="1"/>
  <c r="D105" i="1"/>
  <c r="D289" i="1"/>
  <c r="D389" i="1"/>
  <c r="D457" i="1"/>
  <c r="D68" i="1"/>
  <c r="D32" i="1"/>
  <c r="D115" i="1"/>
  <c r="D330" i="1"/>
  <c r="D496" i="1"/>
  <c r="D88" i="1"/>
  <c r="D388" i="1"/>
  <c r="D211" i="1"/>
  <c r="D203" i="1"/>
  <c r="D107" i="1"/>
  <c r="D199" i="1"/>
  <c r="D126" i="1"/>
  <c r="D362" i="1"/>
  <c r="D412" i="1"/>
  <c r="D141" i="1"/>
  <c r="D269" i="1"/>
  <c r="D463" i="1"/>
  <c r="D23" i="1"/>
  <c r="D61" i="1"/>
  <c r="D493" i="1"/>
  <c r="D343" i="1"/>
  <c r="D410" i="1"/>
  <c r="D148" i="1"/>
  <c r="D351" i="1"/>
  <c r="D364" i="1"/>
  <c r="D75" i="1"/>
  <c r="D99" i="1"/>
  <c r="D233" i="1"/>
  <c r="D196" i="1"/>
  <c r="D320" i="1"/>
  <c r="D404" i="1"/>
  <c r="D507" i="1"/>
  <c r="D205" i="1"/>
  <c r="D190" i="1"/>
  <c r="D66" i="1"/>
  <c r="D506" i="1"/>
  <c r="D236" i="1"/>
  <c r="D197" i="1"/>
  <c r="D151" i="1"/>
  <c r="D49" i="1"/>
  <c r="D33" i="1"/>
  <c r="D159" i="1"/>
  <c r="D220" i="1"/>
  <c r="D138" i="1"/>
  <c r="D409" i="1"/>
  <c r="D391" i="1"/>
  <c r="D201" i="1"/>
  <c r="D147" i="1"/>
  <c r="D223" i="1"/>
  <c r="D417" i="1"/>
  <c r="D2" i="1"/>
  <c r="D424" i="1"/>
  <c r="D246" i="1"/>
  <c r="D193" i="1"/>
  <c r="D275" i="1"/>
  <c r="D12" i="1"/>
  <c r="D332" i="1"/>
  <c r="D282" i="1"/>
  <c r="D243" i="1"/>
  <c r="D502" i="1"/>
  <c r="D322" i="1"/>
  <c r="D14" i="1"/>
  <c r="D178" i="1"/>
  <c r="D208" i="1"/>
  <c r="D316" i="1"/>
  <c r="D142" i="1"/>
  <c r="D29" i="1"/>
  <c r="D497" i="1"/>
  <c r="D118" i="1"/>
  <c r="D456" i="1"/>
  <c r="D450" i="1"/>
  <c r="D264" i="1"/>
  <c r="D55" i="1"/>
  <c r="D453" i="1"/>
  <c r="D482" i="1"/>
  <c r="D265" i="1"/>
  <c r="D345" i="1"/>
  <c r="D353" i="1"/>
  <c r="D313" i="1"/>
  <c r="D31" i="1"/>
  <c r="D170" i="1"/>
  <c r="D277" i="1"/>
  <c r="D59" i="1"/>
  <c r="D426" i="1"/>
  <c r="D83" i="1"/>
  <c r="D58" i="1"/>
  <c r="D337" i="1"/>
  <c r="D370" i="1"/>
  <c r="D13" i="1"/>
  <c r="D134" i="1"/>
  <c r="D239" i="1"/>
  <c r="D125" i="1"/>
  <c r="D52" i="1"/>
  <c r="D386" i="1"/>
  <c r="D216" i="1"/>
  <c r="D418" i="1"/>
  <c r="D183" i="1"/>
  <c r="D499" i="1"/>
  <c r="D30" i="1"/>
  <c r="D64" i="1"/>
  <c r="D200" i="1"/>
  <c r="D123" i="1"/>
  <c r="D109" i="1"/>
  <c r="D8" i="1"/>
  <c r="D35" i="1"/>
  <c r="D434" i="1"/>
  <c r="D19" i="1"/>
  <c r="D354" i="1"/>
  <c r="D47" i="1"/>
  <c r="D367" i="1"/>
  <c r="D209" i="1"/>
  <c r="D85" i="1"/>
  <c r="D425" i="1"/>
  <c r="D500" i="1"/>
  <c r="D438" i="1"/>
  <c r="D189" i="1"/>
  <c r="C334" i="1"/>
  <c r="C414" i="1"/>
  <c r="C487" i="1"/>
  <c r="C492" i="1"/>
  <c r="C402" i="1"/>
  <c r="C473" i="1"/>
  <c r="C484" i="1"/>
  <c r="C397" i="1"/>
  <c r="C81" i="1"/>
  <c r="C328" i="1"/>
  <c r="C437" i="1"/>
  <c r="C403" i="1"/>
  <c r="C368" i="1"/>
  <c r="C427" i="1"/>
  <c r="C395" i="1"/>
  <c r="C70" i="1"/>
  <c r="C443" i="1"/>
  <c r="C486" i="1"/>
  <c r="C365" i="1"/>
  <c r="C435" i="1"/>
  <c r="C394" i="1"/>
  <c r="C348" i="1"/>
  <c r="C79" i="1"/>
  <c r="C346" i="1"/>
  <c r="C451" i="1"/>
  <c r="C259" i="1"/>
  <c r="C344" i="1"/>
  <c r="C43" i="1"/>
  <c r="C385" i="1"/>
  <c r="C46" i="1"/>
  <c r="C140" i="1"/>
  <c r="C124" i="1"/>
  <c r="C476" i="1"/>
  <c r="C255" i="1"/>
  <c r="C260" i="1"/>
  <c r="C48" i="1"/>
  <c r="C22" i="1"/>
  <c r="C383" i="1"/>
  <c r="C363" i="1"/>
  <c r="C219" i="1"/>
  <c r="C164" i="1"/>
  <c r="C483" i="1"/>
  <c r="C331" i="1"/>
  <c r="C120" i="1"/>
  <c r="C440" i="1"/>
  <c r="C420" i="1"/>
  <c r="C60" i="1"/>
  <c r="C439" i="1"/>
  <c r="C300" i="1"/>
  <c r="C77" i="1"/>
  <c r="C428" i="1"/>
  <c r="C132" i="1"/>
  <c r="C379" i="1"/>
  <c r="C299" i="1"/>
  <c r="C371" i="1"/>
  <c r="C415" i="1"/>
  <c r="C274" i="1"/>
  <c r="C471" i="1"/>
  <c r="C283" i="1"/>
  <c r="C191" i="1"/>
  <c r="C102" i="1"/>
  <c r="C429" i="1"/>
  <c r="C273" i="1"/>
  <c r="C26" i="1"/>
  <c r="C15" i="1"/>
  <c r="C398" i="1"/>
  <c r="C446" i="1"/>
  <c r="C333" i="1"/>
  <c r="C366" i="1"/>
  <c r="C116" i="1"/>
  <c r="C250" i="1"/>
  <c r="C25" i="1"/>
  <c r="C442" i="1"/>
  <c r="C377" i="1"/>
  <c r="C50" i="1"/>
  <c r="C272" i="1"/>
  <c r="C505" i="1"/>
  <c r="C480" i="1"/>
  <c r="C381" i="1"/>
  <c r="C34" i="1"/>
  <c r="C187" i="1"/>
  <c r="C167" i="1"/>
  <c r="C133" i="1"/>
  <c r="C251" i="1"/>
  <c r="C161" i="1"/>
  <c r="C470" i="1"/>
  <c r="C475" i="1"/>
  <c r="C198" i="1"/>
  <c r="C314" i="1"/>
  <c r="C350" i="1"/>
  <c r="C503" i="1"/>
  <c r="C464" i="1"/>
  <c r="C195" i="1"/>
  <c r="C356" i="1"/>
  <c r="C230" i="1"/>
  <c r="C180" i="1"/>
  <c r="C117" i="1"/>
  <c r="C175" i="1"/>
  <c r="C62" i="1"/>
  <c r="C177" i="1"/>
  <c r="C222" i="1"/>
  <c r="C103" i="1"/>
  <c r="C91" i="1"/>
  <c r="C411" i="1"/>
  <c r="C419" i="1"/>
  <c r="C247" i="1"/>
  <c r="C361" i="1"/>
  <c r="C245" i="1"/>
  <c r="C302" i="1"/>
  <c r="C214" i="1"/>
  <c r="C56" i="1"/>
  <c r="C128" i="1"/>
  <c r="C168" i="1"/>
  <c r="C5" i="1"/>
  <c r="C155" i="1"/>
  <c r="C284" i="1"/>
  <c r="C93" i="1"/>
  <c r="C306" i="1"/>
  <c r="C432" i="1"/>
  <c r="C504" i="1"/>
  <c r="C392" i="1"/>
  <c r="C279" i="1"/>
  <c r="C297" i="1"/>
  <c r="C44" i="1"/>
  <c r="C407" i="1"/>
  <c r="C317" i="1"/>
  <c r="C95" i="1"/>
  <c r="C376" i="1"/>
  <c r="C266" i="1"/>
  <c r="C87" i="1"/>
  <c r="C472" i="1"/>
  <c r="C489" i="1"/>
  <c r="C455" i="1"/>
  <c r="C408" i="1"/>
  <c r="C122" i="1"/>
  <c r="C179" i="1"/>
  <c r="C169" i="1"/>
  <c r="C448" i="1"/>
  <c r="C375" i="1"/>
  <c r="C360" i="1"/>
  <c r="C454" i="1"/>
  <c r="C74" i="1"/>
  <c r="C441" i="1"/>
  <c r="C210" i="1"/>
  <c r="C96" i="1"/>
  <c r="C304" i="1"/>
  <c r="C249" i="1"/>
  <c r="C172" i="1"/>
  <c r="C449" i="1"/>
  <c r="C416" i="1"/>
  <c r="C221" i="1"/>
  <c r="C321" i="1"/>
  <c r="C466" i="1"/>
  <c r="C262" i="1"/>
  <c r="C54" i="1"/>
  <c r="C84" i="1"/>
  <c r="C165" i="1"/>
  <c r="C319" i="1"/>
  <c r="C324" i="1"/>
  <c r="C241" i="1"/>
  <c r="C380" i="1"/>
  <c r="C111" i="1"/>
  <c r="C184" i="1"/>
  <c r="C490" i="1"/>
  <c r="C181" i="1"/>
  <c r="C227" i="1"/>
  <c r="C301" i="1"/>
  <c r="C323" i="1"/>
  <c r="C382" i="1"/>
  <c r="C296" i="1"/>
  <c r="C372" i="1"/>
  <c r="C460" i="1"/>
  <c r="C396" i="1"/>
  <c r="C166" i="1"/>
  <c r="C154" i="1"/>
  <c r="C444" i="1"/>
  <c r="C17" i="1"/>
  <c r="C192" i="1"/>
  <c r="C384" i="1"/>
  <c r="C257" i="1"/>
  <c r="C458" i="1"/>
  <c r="C39" i="1"/>
  <c r="C253" i="1"/>
  <c r="C308" i="1"/>
  <c r="C436" i="1"/>
  <c r="C98" i="1"/>
  <c r="C63" i="1"/>
  <c r="C498" i="1"/>
  <c r="C202" i="1"/>
  <c r="C405" i="1"/>
  <c r="C303" i="1"/>
  <c r="C491" i="1"/>
  <c r="C270" i="1"/>
  <c r="C4" i="1"/>
  <c r="C51" i="1"/>
  <c r="C41" i="1"/>
  <c r="C335" i="1"/>
  <c r="C288" i="1"/>
  <c r="C462" i="1"/>
  <c r="C131" i="1"/>
  <c r="C378" i="1"/>
  <c r="C325" i="1"/>
  <c r="C152" i="1"/>
  <c r="C37" i="1"/>
  <c r="C146" i="1"/>
  <c r="C28" i="1"/>
  <c r="C357" i="1"/>
  <c r="C465" i="1"/>
  <c r="C106" i="1"/>
  <c r="C359" i="1"/>
  <c r="C481" i="1"/>
  <c r="C82" i="1"/>
  <c r="C459" i="1"/>
  <c r="C69" i="1"/>
  <c r="C494" i="1"/>
  <c r="C218" i="1"/>
  <c r="C229" i="1"/>
  <c r="C258" i="1"/>
  <c r="C112" i="1"/>
  <c r="C309" i="1"/>
  <c r="C145" i="1"/>
  <c r="C339" i="1"/>
  <c r="C231" i="1"/>
  <c r="C188" i="1"/>
  <c r="C399" i="1"/>
  <c r="C119" i="1"/>
  <c r="C7" i="1"/>
  <c r="C290" i="1"/>
  <c r="C488" i="1"/>
  <c r="C36" i="1"/>
  <c r="C228" i="1"/>
  <c r="C108" i="1"/>
  <c r="C113" i="1"/>
  <c r="C280" i="1"/>
  <c r="C341" i="1"/>
  <c r="C158" i="1"/>
  <c r="C468" i="1"/>
  <c r="C67" i="1"/>
  <c r="C312" i="1"/>
  <c r="C121" i="1"/>
  <c r="C86" i="1"/>
  <c r="C479" i="1"/>
  <c r="C338" i="1"/>
  <c r="C130" i="1"/>
  <c r="C156" i="1"/>
  <c r="C232" i="1"/>
  <c r="C226" i="1"/>
  <c r="C139" i="1"/>
  <c r="C433" i="1"/>
  <c r="C430" i="1"/>
  <c r="C329" i="1"/>
  <c r="C71" i="1"/>
  <c r="C162" i="1"/>
  <c r="C401" i="1"/>
  <c r="C355" i="1"/>
  <c r="C100" i="1"/>
  <c r="C90" i="1"/>
  <c r="C447" i="1"/>
  <c r="C40" i="1"/>
  <c r="C294" i="1"/>
  <c r="C129" i="1"/>
  <c r="C104" i="1"/>
  <c r="C342" i="1"/>
  <c r="C171" i="1"/>
  <c r="C224" i="1"/>
  <c r="C478" i="1"/>
  <c r="C268" i="1"/>
  <c r="C461" i="1"/>
  <c r="C212" i="1"/>
  <c r="C477" i="1"/>
  <c r="C295" i="1"/>
  <c r="C237" i="1"/>
  <c r="C72" i="1"/>
  <c r="C431" i="1"/>
  <c r="C393" i="1"/>
  <c r="C287" i="1"/>
  <c r="C76" i="1"/>
  <c r="C149" i="1"/>
  <c r="C310" i="1"/>
  <c r="C10" i="1"/>
  <c r="C293" i="1"/>
  <c r="C185" i="1"/>
  <c r="C9" i="1"/>
  <c r="C160" i="1"/>
  <c r="C225" i="1"/>
  <c r="C281" i="1"/>
  <c r="C174" i="1"/>
  <c r="C136" i="1"/>
  <c r="C207" i="1"/>
  <c r="C422" i="1"/>
  <c r="C27" i="1"/>
  <c r="C298" i="1"/>
  <c r="C150" i="1"/>
  <c r="C18" i="1"/>
  <c r="C254" i="1"/>
  <c r="C16" i="1"/>
  <c r="C469" i="1"/>
  <c r="C467" i="1"/>
  <c r="C400" i="1"/>
  <c r="C445" i="1"/>
  <c r="C326" i="1"/>
  <c r="C352" i="1"/>
  <c r="C369" i="1"/>
  <c r="C267" i="1"/>
  <c r="C73" i="1"/>
  <c r="C286" i="1"/>
  <c r="C242" i="1"/>
  <c r="C413" i="1"/>
  <c r="C110" i="1"/>
  <c r="C213" i="1"/>
  <c r="C347" i="1"/>
  <c r="C186" i="1"/>
  <c r="C292" i="1"/>
  <c r="C176" i="1"/>
  <c r="C157" i="1"/>
  <c r="C97" i="1"/>
  <c r="C24" i="1"/>
  <c r="C21" i="1"/>
  <c r="C234" i="1"/>
  <c r="C57" i="1"/>
  <c r="C42" i="1"/>
  <c r="C11" i="1"/>
  <c r="C89" i="1"/>
  <c r="C374" i="1"/>
  <c r="C6" i="1"/>
  <c r="C114" i="1"/>
  <c r="C182" i="1"/>
  <c r="C127" i="1"/>
  <c r="C349" i="1"/>
  <c r="C144" i="1"/>
  <c r="C263" i="1"/>
  <c r="C311" i="1"/>
  <c r="C173" i="1"/>
  <c r="C373" i="1"/>
  <c r="C92" i="1"/>
  <c r="C252" i="1"/>
  <c r="C336" i="1"/>
  <c r="C261" i="1"/>
  <c r="C327" i="1"/>
  <c r="C65" i="1"/>
  <c r="C153" i="1"/>
  <c r="C204" i="1"/>
  <c r="C80" i="1"/>
  <c r="C495" i="1"/>
  <c r="C390" i="1"/>
  <c r="C256" i="1"/>
  <c r="C358" i="1"/>
  <c r="C215" i="1"/>
  <c r="C452" i="1"/>
  <c r="C421" i="1"/>
  <c r="C163" i="1"/>
  <c r="C485" i="1"/>
  <c r="C501" i="1"/>
  <c r="C340" i="1"/>
  <c r="C78" i="1"/>
  <c r="C38" i="1"/>
  <c r="C278" i="1"/>
  <c r="C238" i="1"/>
  <c r="C276" i="1"/>
  <c r="C20" i="1"/>
  <c r="C271" i="1"/>
  <c r="C285" i="1"/>
  <c r="C135" i="1"/>
  <c r="C137" i="1"/>
  <c r="C235" i="1"/>
  <c r="C244" i="1"/>
  <c r="C206" i="1"/>
  <c r="C387" i="1"/>
  <c r="C423" i="1"/>
  <c r="C53" i="1"/>
  <c r="C94" i="1"/>
  <c r="C248" i="1"/>
  <c r="C3" i="1"/>
  <c r="C143" i="1"/>
  <c r="C217" i="1"/>
  <c r="C240" i="1"/>
  <c r="C101" i="1"/>
  <c r="C291" i="1"/>
  <c r="C318" i="1"/>
  <c r="C194" i="1"/>
  <c r="C474" i="1"/>
  <c r="C45" i="1"/>
  <c r="C307" i="1"/>
  <c r="C406" i="1"/>
  <c r="C305" i="1"/>
  <c r="C105" i="1"/>
  <c r="C289" i="1"/>
  <c r="C389" i="1"/>
  <c r="C457" i="1"/>
  <c r="C68" i="1"/>
  <c r="C32" i="1"/>
  <c r="C115" i="1"/>
  <c r="C330" i="1"/>
  <c r="C496" i="1"/>
  <c r="C88" i="1"/>
  <c r="C388" i="1"/>
  <c r="C211" i="1"/>
  <c r="C203" i="1"/>
  <c r="C107" i="1"/>
  <c r="C199" i="1"/>
  <c r="C126" i="1"/>
  <c r="C362" i="1"/>
  <c r="C412" i="1"/>
  <c r="C141" i="1"/>
  <c r="C269" i="1"/>
  <c r="C463" i="1"/>
  <c r="C23" i="1"/>
  <c r="C61" i="1"/>
  <c r="C493" i="1"/>
  <c r="C343" i="1"/>
  <c r="C410" i="1"/>
  <c r="C148" i="1"/>
  <c r="C351" i="1"/>
  <c r="C364" i="1"/>
  <c r="C75" i="1"/>
  <c r="C99" i="1"/>
  <c r="C233" i="1"/>
  <c r="C196" i="1"/>
  <c r="C320" i="1"/>
  <c r="C404" i="1"/>
  <c r="C507" i="1"/>
  <c r="C205" i="1"/>
  <c r="C190" i="1"/>
  <c r="C66" i="1"/>
  <c r="C506" i="1"/>
  <c r="C236" i="1"/>
  <c r="C197" i="1"/>
  <c r="C151" i="1"/>
  <c r="C49" i="1"/>
  <c r="C33" i="1"/>
  <c r="C159" i="1"/>
  <c r="C220" i="1"/>
  <c r="C138" i="1"/>
  <c r="C409" i="1"/>
  <c r="C391" i="1"/>
  <c r="C201" i="1"/>
  <c r="C147" i="1"/>
  <c r="C223" i="1"/>
  <c r="C417" i="1"/>
  <c r="C2" i="1"/>
  <c r="C424" i="1"/>
  <c r="C246" i="1"/>
  <c r="C193" i="1"/>
  <c r="C275" i="1"/>
  <c r="C12" i="1"/>
  <c r="C332" i="1"/>
  <c r="C282" i="1"/>
  <c r="C243" i="1"/>
  <c r="C502" i="1"/>
  <c r="C322" i="1"/>
  <c r="C14" i="1"/>
  <c r="C178" i="1"/>
  <c r="C208" i="1"/>
  <c r="C316" i="1"/>
  <c r="C142" i="1"/>
  <c r="C29" i="1"/>
  <c r="C497" i="1"/>
  <c r="C118" i="1"/>
  <c r="C456" i="1"/>
  <c r="C450" i="1"/>
  <c r="C264" i="1"/>
  <c r="C55" i="1"/>
  <c r="C453" i="1"/>
  <c r="C482" i="1"/>
  <c r="C265" i="1"/>
  <c r="C345" i="1"/>
  <c r="C353" i="1"/>
  <c r="C313" i="1"/>
  <c r="C31" i="1"/>
  <c r="C170" i="1"/>
  <c r="C277" i="1"/>
  <c r="C59" i="1"/>
  <c r="C426" i="1"/>
  <c r="C83" i="1"/>
  <c r="C58" i="1"/>
  <c r="C337" i="1"/>
  <c r="C370" i="1"/>
  <c r="C13" i="1"/>
  <c r="C134" i="1"/>
  <c r="C239" i="1"/>
  <c r="C125" i="1"/>
  <c r="C52" i="1"/>
  <c r="C386" i="1"/>
  <c r="C216" i="1"/>
  <c r="C418" i="1"/>
  <c r="C183" i="1"/>
  <c r="C499" i="1"/>
  <c r="C30" i="1"/>
  <c r="C64" i="1"/>
  <c r="C200" i="1"/>
  <c r="C123" i="1"/>
  <c r="C109" i="1"/>
  <c r="C8" i="1"/>
  <c r="C35" i="1"/>
  <c r="C434" i="1"/>
  <c r="C19" i="1"/>
  <c r="C354" i="1"/>
  <c r="C47" i="1"/>
  <c r="C367" i="1"/>
  <c r="C209" i="1"/>
  <c r="C85" i="1"/>
  <c r="C425" i="1"/>
  <c r="C500" i="1"/>
  <c r="C438" i="1"/>
  <c r="C189" i="1"/>
  <c r="AE334" i="1"/>
  <c r="AE414" i="1"/>
  <c r="AE487" i="1"/>
  <c r="AE492" i="1"/>
  <c r="AE402" i="1"/>
  <c r="AE473" i="1"/>
  <c r="AE484" i="1"/>
  <c r="AE397" i="1"/>
  <c r="AE81" i="1"/>
  <c r="AE328" i="1"/>
  <c r="AE437" i="1"/>
  <c r="AE403" i="1"/>
  <c r="AE368" i="1"/>
  <c r="AE427" i="1"/>
  <c r="AE395" i="1"/>
  <c r="AE70" i="1"/>
  <c r="AE443" i="1"/>
  <c r="AE486" i="1"/>
  <c r="AE365" i="1"/>
  <c r="AE435" i="1"/>
  <c r="AE394" i="1"/>
  <c r="AE348" i="1"/>
  <c r="AE79" i="1"/>
  <c r="AE346" i="1"/>
  <c r="AE451" i="1"/>
  <c r="AE259" i="1"/>
  <c r="AE344" i="1"/>
  <c r="AE43" i="1"/>
  <c r="AE385" i="1"/>
  <c r="AE46" i="1"/>
  <c r="AE140" i="1"/>
  <c r="AE124" i="1"/>
  <c r="AE476" i="1"/>
  <c r="AE255" i="1"/>
  <c r="AE260" i="1"/>
  <c r="AE48" i="1"/>
  <c r="AE22" i="1"/>
  <c r="AE383" i="1"/>
  <c r="AE363" i="1"/>
  <c r="AE219" i="1"/>
  <c r="AE164" i="1"/>
  <c r="AE483" i="1"/>
  <c r="AE331" i="1"/>
  <c r="AE120" i="1"/>
  <c r="AE440" i="1"/>
  <c r="AE420" i="1"/>
  <c r="AE60" i="1"/>
  <c r="AE439" i="1"/>
  <c r="AE300" i="1"/>
  <c r="AE77" i="1"/>
  <c r="AE428" i="1"/>
  <c r="AE132" i="1"/>
  <c r="AE379" i="1"/>
  <c r="AE299" i="1"/>
  <c r="AE371" i="1"/>
  <c r="AE415" i="1"/>
  <c r="AE274" i="1"/>
  <c r="AE471" i="1"/>
  <c r="AE283" i="1"/>
  <c r="AE191" i="1"/>
  <c r="AE102" i="1"/>
  <c r="AE429" i="1"/>
  <c r="AE273" i="1"/>
  <c r="AE26" i="1"/>
  <c r="AE15" i="1"/>
  <c r="AE398" i="1"/>
  <c r="AE446" i="1"/>
  <c r="AE333" i="1"/>
  <c r="AE366" i="1"/>
  <c r="AE116" i="1"/>
  <c r="AE250" i="1"/>
  <c r="AE25" i="1"/>
  <c r="AE442" i="1"/>
  <c r="AE377" i="1"/>
  <c r="AE50" i="1"/>
  <c r="AE272" i="1"/>
  <c r="AE505" i="1"/>
  <c r="AE480" i="1"/>
  <c r="AE381" i="1"/>
  <c r="AE34" i="1"/>
  <c r="AE187" i="1"/>
  <c r="AE167" i="1"/>
  <c r="AE133" i="1"/>
  <c r="AE251" i="1"/>
  <c r="AE161" i="1"/>
  <c r="AE470" i="1"/>
  <c r="AE475" i="1"/>
  <c r="AE198" i="1"/>
  <c r="AE314" i="1"/>
  <c r="AE350" i="1"/>
  <c r="AE503" i="1"/>
  <c r="AE464" i="1"/>
  <c r="AE195" i="1"/>
  <c r="AE356" i="1"/>
  <c r="AE230" i="1"/>
  <c r="AE180" i="1"/>
  <c r="AE117" i="1"/>
  <c r="AE175" i="1"/>
  <c r="AE62" i="1"/>
  <c r="AE177" i="1"/>
  <c r="AE222" i="1"/>
  <c r="AE103" i="1"/>
  <c r="AE91" i="1"/>
  <c r="AE411" i="1"/>
  <c r="AE419" i="1"/>
  <c r="AE247" i="1"/>
  <c r="AE361" i="1"/>
  <c r="AE245" i="1"/>
  <c r="AE302" i="1"/>
  <c r="AE214" i="1"/>
  <c r="AE56" i="1"/>
  <c r="AE128" i="1"/>
  <c r="AE168" i="1"/>
  <c r="AE5" i="1"/>
  <c r="AE155" i="1"/>
  <c r="AE284" i="1"/>
  <c r="AE93" i="1"/>
  <c r="AE306" i="1"/>
  <c r="AE432" i="1"/>
  <c r="AE504" i="1"/>
  <c r="AE392" i="1"/>
  <c r="AE279" i="1"/>
  <c r="AE297" i="1"/>
  <c r="AE44" i="1"/>
  <c r="AE407" i="1"/>
  <c r="AE317" i="1"/>
  <c r="AE95" i="1"/>
  <c r="AE376" i="1"/>
  <c r="AE266" i="1"/>
  <c r="AE87" i="1"/>
  <c r="AE472" i="1"/>
  <c r="AE489" i="1"/>
  <c r="AE455" i="1"/>
  <c r="AE408" i="1"/>
  <c r="AE122" i="1"/>
  <c r="AE179" i="1"/>
  <c r="AE169" i="1"/>
  <c r="AE448" i="1"/>
  <c r="AE375" i="1"/>
  <c r="AE360" i="1"/>
  <c r="AE454" i="1"/>
  <c r="AE74" i="1"/>
  <c r="AE441" i="1"/>
  <c r="AE210" i="1"/>
  <c r="AE96" i="1"/>
  <c r="AE304" i="1"/>
  <c r="AE249" i="1"/>
  <c r="AE172" i="1"/>
  <c r="AE449" i="1"/>
  <c r="AE416" i="1"/>
  <c r="AE221" i="1"/>
  <c r="AE321" i="1"/>
  <c r="AE466" i="1"/>
  <c r="AE262" i="1"/>
  <c r="AE54" i="1"/>
  <c r="AE84" i="1"/>
  <c r="AE165" i="1"/>
  <c r="AE319" i="1"/>
  <c r="AE324" i="1"/>
  <c r="AE241" i="1"/>
  <c r="AE380" i="1"/>
  <c r="AE111" i="1"/>
  <c r="AE184" i="1"/>
  <c r="AE490" i="1"/>
  <c r="AE181" i="1"/>
  <c r="AE227" i="1"/>
  <c r="AE301" i="1"/>
  <c r="AE323" i="1"/>
  <c r="AE382" i="1"/>
  <c r="AE296" i="1"/>
  <c r="AE372" i="1"/>
  <c r="AE460" i="1"/>
  <c r="AE396" i="1"/>
  <c r="AE166" i="1"/>
  <c r="AE154" i="1"/>
  <c r="AE444" i="1"/>
  <c r="AE17" i="1"/>
  <c r="AE192" i="1"/>
  <c r="AE384" i="1"/>
  <c r="AE257" i="1"/>
  <c r="AE458" i="1"/>
  <c r="AE39" i="1"/>
  <c r="AE253" i="1"/>
  <c r="AE308" i="1"/>
  <c r="AE436" i="1"/>
  <c r="AE98" i="1"/>
  <c r="AE63" i="1"/>
  <c r="AE498" i="1"/>
  <c r="AE202" i="1"/>
  <c r="AE405" i="1"/>
  <c r="AE303" i="1"/>
  <c r="AE491" i="1"/>
  <c r="AE270" i="1"/>
  <c r="AE4" i="1"/>
  <c r="AE51" i="1"/>
  <c r="AE41" i="1"/>
  <c r="AE335" i="1"/>
  <c r="AE288" i="1"/>
  <c r="AE462" i="1"/>
  <c r="AE131" i="1"/>
  <c r="AE378" i="1"/>
  <c r="AE325" i="1"/>
  <c r="AE152" i="1"/>
  <c r="AE37" i="1"/>
  <c r="AE146" i="1"/>
  <c r="AE28" i="1"/>
  <c r="AE357" i="1"/>
  <c r="AE465" i="1"/>
  <c r="AE106" i="1"/>
  <c r="AE359" i="1"/>
  <c r="AE481" i="1"/>
  <c r="AE82" i="1"/>
  <c r="AE459" i="1"/>
  <c r="AE69" i="1"/>
  <c r="AE494" i="1"/>
  <c r="AE218" i="1"/>
  <c r="AE229" i="1"/>
  <c r="AE258" i="1"/>
  <c r="AE112" i="1"/>
  <c r="AE309" i="1"/>
  <c r="AE145" i="1"/>
  <c r="AE339" i="1"/>
  <c r="AE231" i="1"/>
  <c r="AE188" i="1"/>
  <c r="AE399" i="1"/>
  <c r="AE119" i="1"/>
  <c r="AE7" i="1"/>
  <c r="AE290" i="1"/>
  <c r="AE488" i="1"/>
  <c r="AE36" i="1"/>
  <c r="AE228" i="1"/>
  <c r="AE108" i="1"/>
  <c r="AE113" i="1"/>
  <c r="AE280" i="1"/>
  <c r="AE341" i="1"/>
  <c r="AE158" i="1"/>
  <c r="AE468" i="1"/>
  <c r="AE67" i="1"/>
  <c r="AE312" i="1"/>
  <c r="AE121" i="1"/>
  <c r="AE86" i="1"/>
  <c r="AE479" i="1"/>
  <c r="AE338" i="1"/>
  <c r="AE130" i="1"/>
  <c r="AE156" i="1"/>
  <c r="AE232" i="1"/>
  <c r="AE226" i="1"/>
  <c r="AE139" i="1"/>
  <c r="AE433" i="1"/>
  <c r="AE430" i="1"/>
  <c r="AE329" i="1"/>
  <c r="AE71" i="1"/>
  <c r="AE162" i="1"/>
  <c r="AE401" i="1"/>
  <c r="AE355" i="1"/>
  <c r="AE100" i="1"/>
  <c r="AE90" i="1"/>
  <c r="AE447" i="1"/>
  <c r="AE40" i="1"/>
  <c r="AE294" i="1"/>
  <c r="AE129" i="1"/>
  <c r="AE104" i="1"/>
  <c r="AE342" i="1"/>
  <c r="AE171" i="1"/>
  <c r="AE224" i="1"/>
  <c r="AE478" i="1"/>
  <c r="AE268" i="1"/>
  <c r="AE461" i="1"/>
  <c r="AE212" i="1"/>
  <c r="AE477" i="1"/>
  <c r="AE295" i="1"/>
  <c r="AE237" i="1"/>
  <c r="AE72" i="1"/>
  <c r="AE431" i="1"/>
  <c r="AE393" i="1"/>
  <c r="AE287" i="1"/>
  <c r="AE76" i="1"/>
  <c r="AE149" i="1"/>
  <c r="AE310" i="1"/>
  <c r="AE10" i="1"/>
  <c r="AE293" i="1"/>
  <c r="AE185" i="1"/>
  <c r="AE9" i="1"/>
  <c r="AE160" i="1"/>
  <c r="AE225" i="1"/>
  <c r="AE281" i="1"/>
  <c r="AE174" i="1"/>
  <c r="AE136" i="1"/>
  <c r="AE207" i="1"/>
  <c r="AE422" i="1"/>
  <c r="AE27" i="1"/>
  <c r="AE298" i="1"/>
  <c r="AE150" i="1"/>
  <c r="AE18" i="1"/>
  <c r="AE254" i="1"/>
  <c r="AE16" i="1"/>
  <c r="AE469" i="1"/>
  <c r="AE467" i="1"/>
  <c r="AE400" i="1"/>
  <c r="AE445" i="1"/>
  <c r="AE326" i="1"/>
  <c r="AE352" i="1"/>
  <c r="AE369" i="1"/>
  <c r="AE267" i="1"/>
  <c r="AE73" i="1"/>
  <c r="AE286" i="1"/>
  <c r="AE242" i="1"/>
  <c r="AE413" i="1"/>
  <c r="AE110" i="1"/>
  <c r="AE213" i="1"/>
  <c r="AE347" i="1"/>
  <c r="AE186" i="1"/>
  <c r="AE292" i="1"/>
  <c r="AE176" i="1"/>
  <c r="AE157" i="1"/>
  <c r="AE97" i="1"/>
  <c r="AE24" i="1"/>
  <c r="AE21" i="1"/>
  <c r="AE234" i="1"/>
  <c r="AE57" i="1"/>
  <c r="AE42" i="1"/>
  <c r="AE11" i="1"/>
  <c r="AE89" i="1"/>
  <c r="AE374" i="1"/>
  <c r="AE6" i="1"/>
  <c r="AE114" i="1"/>
  <c r="AE182" i="1"/>
  <c r="AE127" i="1"/>
  <c r="AE349" i="1"/>
  <c r="AE144" i="1"/>
  <c r="AE263" i="1"/>
  <c r="AE311" i="1"/>
  <c r="AE173" i="1"/>
  <c r="AE373" i="1"/>
  <c r="AE92" i="1"/>
  <c r="AE252" i="1"/>
  <c r="AE336" i="1"/>
  <c r="AE261" i="1"/>
  <c r="AE327" i="1"/>
  <c r="AE65" i="1"/>
  <c r="AE153" i="1"/>
  <c r="AE204" i="1"/>
  <c r="AE80" i="1"/>
  <c r="AE495" i="1"/>
  <c r="AE390" i="1"/>
  <c r="AE256" i="1"/>
  <c r="AE358" i="1"/>
  <c r="AE215" i="1"/>
  <c r="AE452" i="1"/>
  <c r="AE421" i="1"/>
  <c r="AE163" i="1"/>
  <c r="AE485" i="1"/>
  <c r="AE501" i="1"/>
  <c r="AE340" i="1"/>
  <c r="AE78" i="1"/>
  <c r="AE38" i="1"/>
  <c r="AE278" i="1"/>
  <c r="AE238" i="1"/>
  <c r="AE276" i="1"/>
  <c r="AE20" i="1"/>
  <c r="AE271" i="1"/>
  <c r="AE285" i="1"/>
  <c r="AE135" i="1"/>
  <c r="AE137" i="1"/>
  <c r="AE235" i="1"/>
  <c r="AE244" i="1"/>
  <c r="AE206" i="1"/>
  <c r="AE387" i="1"/>
  <c r="AE423" i="1"/>
  <c r="AE53" i="1"/>
  <c r="AE94" i="1"/>
  <c r="AE248" i="1"/>
  <c r="AE3" i="1"/>
  <c r="AE143" i="1"/>
  <c r="AE217" i="1"/>
  <c r="AE240" i="1"/>
  <c r="AE101" i="1"/>
  <c r="AE291" i="1"/>
  <c r="AE318" i="1"/>
  <c r="AE194" i="1"/>
  <c r="AE474" i="1"/>
  <c r="AE45" i="1"/>
  <c r="AE307" i="1"/>
  <c r="AE406" i="1"/>
  <c r="AE305" i="1"/>
  <c r="AE105" i="1"/>
  <c r="AE289" i="1"/>
  <c r="AE389" i="1"/>
  <c r="AE457" i="1"/>
  <c r="AE68" i="1"/>
  <c r="AE32" i="1"/>
  <c r="AE115" i="1"/>
  <c r="AE330" i="1"/>
  <c r="AE496" i="1"/>
  <c r="AE88" i="1"/>
  <c r="AE388" i="1"/>
  <c r="AE211" i="1"/>
  <c r="AE203" i="1"/>
  <c r="AE107" i="1"/>
  <c r="AE199" i="1"/>
  <c r="AE126" i="1"/>
  <c r="AE362" i="1"/>
  <c r="AE412" i="1"/>
  <c r="AE141" i="1"/>
  <c r="AE269" i="1"/>
  <c r="AE463" i="1"/>
  <c r="AE23" i="1"/>
  <c r="AE61" i="1"/>
  <c r="AE493" i="1"/>
  <c r="AE343" i="1"/>
  <c r="AE410" i="1"/>
  <c r="AE148" i="1"/>
  <c r="AE351" i="1"/>
  <c r="AE364" i="1"/>
  <c r="AE75" i="1"/>
  <c r="AE99" i="1"/>
  <c r="AE233" i="1"/>
  <c r="AE196" i="1"/>
  <c r="AE320" i="1"/>
  <c r="AE404" i="1"/>
  <c r="AE507" i="1"/>
  <c r="AE205" i="1"/>
  <c r="AE190" i="1"/>
  <c r="AE66" i="1"/>
  <c r="AE506" i="1"/>
  <c r="AE236" i="1"/>
  <c r="AE197" i="1"/>
  <c r="AE151" i="1"/>
  <c r="AE49" i="1"/>
  <c r="AE33" i="1"/>
  <c r="AE159" i="1"/>
  <c r="AE220" i="1"/>
  <c r="AE138" i="1"/>
  <c r="AE409" i="1"/>
  <c r="AE391" i="1"/>
  <c r="AE201" i="1"/>
  <c r="AE147" i="1"/>
  <c r="AE223" i="1"/>
  <c r="AE417" i="1"/>
  <c r="AE2" i="1"/>
  <c r="AE424" i="1"/>
  <c r="AE246" i="1"/>
  <c r="AE193" i="1"/>
  <c r="AE275" i="1"/>
  <c r="AE12" i="1"/>
  <c r="AE332" i="1"/>
  <c r="AE282" i="1"/>
  <c r="AE243" i="1"/>
  <c r="AE502" i="1"/>
  <c r="AE322" i="1"/>
  <c r="AE14" i="1"/>
  <c r="AE178" i="1"/>
  <c r="AE208" i="1"/>
  <c r="AE316" i="1"/>
  <c r="AE142" i="1"/>
  <c r="AE29" i="1"/>
  <c r="AE497" i="1"/>
  <c r="AE118" i="1"/>
  <c r="AE456" i="1"/>
  <c r="AE450" i="1"/>
  <c r="AE264" i="1"/>
  <c r="AE55" i="1"/>
  <c r="AE453" i="1"/>
  <c r="AE482" i="1"/>
  <c r="AE265" i="1"/>
  <c r="AE345" i="1"/>
  <c r="AE353" i="1"/>
  <c r="AE313" i="1"/>
  <c r="AE31" i="1"/>
  <c r="AE170" i="1"/>
  <c r="AE277" i="1"/>
  <c r="AE59" i="1"/>
  <c r="AE426" i="1"/>
  <c r="AE83" i="1"/>
  <c r="AE58" i="1"/>
  <c r="AE337" i="1"/>
  <c r="AE370" i="1"/>
  <c r="AE13" i="1"/>
  <c r="AE134" i="1"/>
  <c r="AE239" i="1"/>
  <c r="AE125" i="1"/>
  <c r="AE52" i="1"/>
  <c r="AE386" i="1"/>
  <c r="AE216" i="1"/>
  <c r="AE418" i="1"/>
  <c r="AE183" i="1"/>
  <c r="AE499" i="1"/>
  <c r="AE30" i="1"/>
  <c r="AE64" i="1"/>
  <c r="AE200" i="1"/>
  <c r="AE123" i="1"/>
  <c r="AE109" i="1"/>
  <c r="AE8" i="1"/>
  <c r="AE35" i="1"/>
  <c r="AE434" i="1"/>
  <c r="AE19" i="1"/>
  <c r="AE354" i="1"/>
  <c r="AE47" i="1"/>
  <c r="AE367" i="1"/>
  <c r="AE209" i="1"/>
  <c r="AE85" i="1"/>
  <c r="AE425" i="1"/>
  <c r="AE500" i="1"/>
  <c r="AE438" i="1"/>
  <c r="AE189" i="1"/>
  <c r="AD414" i="1"/>
  <c r="AD487" i="1"/>
  <c r="AD492" i="1"/>
  <c r="AD402" i="1"/>
  <c r="AD473" i="1"/>
  <c r="AD484" i="1"/>
  <c r="AD397" i="1"/>
  <c r="AD81" i="1"/>
  <c r="AD328" i="1"/>
  <c r="AD437" i="1"/>
  <c r="AD403" i="1"/>
  <c r="AD368" i="1"/>
  <c r="AD427" i="1"/>
  <c r="AD395" i="1"/>
  <c r="AD70" i="1"/>
  <c r="AD443" i="1"/>
  <c r="AD486" i="1"/>
  <c r="AD365" i="1"/>
  <c r="AD435" i="1"/>
  <c r="AD394" i="1"/>
  <c r="AD348" i="1"/>
  <c r="AD79" i="1"/>
  <c r="AD346" i="1"/>
  <c r="AD451" i="1"/>
  <c r="AD259" i="1"/>
  <c r="AD344" i="1"/>
  <c r="AD43" i="1"/>
  <c r="AD385" i="1"/>
  <c r="AD46" i="1"/>
  <c r="AD140" i="1"/>
  <c r="AD124" i="1"/>
  <c r="AD476" i="1"/>
  <c r="AD255" i="1"/>
  <c r="AD260" i="1"/>
  <c r="AD48" i="1"/>
  <c r="AD22" i="1"/>
  <c r="AD383" i="1"/>
  <c r="AD363" i="1"/>
  <c r="AD219" i="1"/>
  <c r="AD164" i="1"/>
  <c r="AD483" i="1"/>
  <c r="AD331" i="1"/>
  <c r="AD120" i="1"/>
  <c r="AD440" i="1"/>
  <c r="AD420" i="1"/>
  <c r="AD60" i="1"/>
  <c r="AD439" i="1"/>
  <c r="AD300" i="1"/>
  <c r="AD77" i="1"/>
  <c r="AD428" i="1"/>
  <c r="AD132" i="1"/>
  <c r="AD379" i="1"/>
  <c r="AD299" i="1"/>
  <c r="AD371" i="1"/>
  <c r="AD415" i="1"/>
  <c r="AD274" i="1"/>
  <c r="AD471" i="1"/>
  <c r="AD283" i="1"/>
  <c r="AD191" i="1"/>
  <c r="AD102" i="1"/>
  <c r="AD429" i="1"/>
  <c r="AD273" i="1"/>
  <c r="AD26" i="1"/>
  <c r="AD15" i="1"/>
  <c r="AD398" i="1"/>
  <c r="AD446" i="1"/>
  <c r="AD333" i="1"/>
  <c r="AD366" i="1"/>
  <c r="AD116" i="1"/>
  <c r="AD250" i="1"/>
  <c r="AD25" i="1"/>
  <c r="AD442" i="1"/>
  <c r="AD377" i="1"/>
  <c r="AD50" i="1"/>
  <c r="AD272" i="1"/>
  <c r="AD505" i="1"/>
  <c r="AD480" i="1"/>
  <c r="AD381" i="1"/>
  <c r="AD34" i="1"/>
  <c r="AD187" i="1"/>
  <c r="AD167" i="1"/>
  <c r="AD133" i="1"/>
  <c r="AD251" i="1"/>
  <c r="AD161" i="1"/>
  <c r="AD470" i="1"/>
  <c r="AD475" i="1"/>
  <c r="AD198" i="1"/>
  <c r="AD314" i="1"/>
  <c r="AD350" i="1"/>
  <c r="AD503" i="1"/>
  <c r="AD464" i="1"/>
  <c r="AD195" i="1"/>
  <c r="AD356" i="1"/>
  <c r="AD230" i="1"/>
  <c r="AD180" i="1"/>
  <c r="AD117" i="1"/>
  <c r="AD175" i="1"/>
  <c r="AD62" i="1"/>
  <c r="AD177" i="1"/>
  <c r="AD222" i="1"/>
  <c r="AD103" i="1"/>
  <c r="AD91" i="1"/>
  <c r="AD411" i="1"/>
  <c r="AD419" i="1"/>
  <c r="AD247" i="1"/>
  <c r="AD361" i="1"/>
  <c r="AD245" i="1"/>
  <c r="AD302" i="1"/>
  <c r="AD214" i="1"/>
  <c r="AD56" i="1"/>
  <c r="AD128" i="1"/>
  <c r="AD168" i="1"/>
  <c r="AD5" i="1"/>
  <c r="AD155" i="1"/>
  <c r="AD284" i="1"/>
  <c r="AD93" i="1"/>
  <c r="AD306" i="1"/>
  <c r="AD432" i="1"/>
  <c r="AD504" i="1"/>
  <c r="AD392" i="1"/>
  <c r="AD279" i="1"/>
  <c r="AD297" i="1"/>
  <c r="AD44" i="1"/>
  <c r="AD407" i="1"/>
  <c r="AD317" i="1"/>
  <c r="AD95" i="1"/>
  <c r="AD376" i="1"/>
  <c r="AD266" i="1"/>
  <c r="AD87" i="1"/>
  <c r="AD472" i="1"/>
  <c r="AD489" i="1"/>
  <c r="AD455" i="1"/>
  <c r="AD408" i="1"/>
  <c r="AD122" i="1"/>
  <c r="AD179" i="1"/>
  <c r="AD169" i="1"/>
  <c r="AD448" i="1"/>
  <c r="AD375" i="1"/>
  <c r="AD360" i="1"/>
  <c r="AD454" i="1"/>
  <c r="AD74" i="1"/>
  <c r="AD441" i="1"/>
  <c r="AD210" i="1"/>
  <c r="AD96" i="1"/>
  <c r="AD304" i="1"/>
  <c r="AD249" i="1"/>
  <c r="AD172" i="1"/>
  <c r="AD449" i="1"/>
  <c r="AD416" i="1"/>
  <c r="AD221" i="1"/>
  <c r="AD321" i="1"/>
  <c r="AD466" i="1"/>
  <c r="AD262" i="1"/>
  <c r="AD54" i="1"/>
  <c r="AD84" i="1"/>
  <c r="AD165" i="1"/>
  <c r="AD319" i="1"/>
  <c r="AD324" i="1"/>
  <c r="AD241" i="1"/>
  <c r="AD380" i="1"/>
  <c r="AD111" i="1"/>
  <c r="AD184" i="1"/>
  <c r="AD490" i="1"/>
  <c r="AD181" i="1"/>
  <c r="AD227" i="1"/>
  <c r="AD301" i="1"/>
  <c r="AD323" i="1"/>
  <c r="AD382" i="1"/>
  <c r="AD296" i="1"/>
  <c r="AD372" i="1"/>
  <c r="AD460" i="1"/>
  <c r="AD396" i="1"/>
  <c r="AD166" i="1"/>
  <c r="AD154" i="1"/>
  <c r="AD444" i="1"/>
  <c r="AD17" i="1"/>
  <c r="AD192" i="1"/>
  <c r="AD384" i="1"/>
  <c r="AD257" i="1"/>
  <c r="AD458" i="1"/>
  <c r="AD39" i="1"/>
  <c r="AD253" i="1"/>
  <c r="AD308" i="1"/>
  <c r="AD436" i="1"/>
  <c r="AD98" i="1"/>
  <c r="AD63" i="1"/>
  <c r="AD498" i="1"/>
  <c r="AD202" i="1"/>
  <c r="AD405" i="1"/>
  <c r="AD303" i="1"/>
  <c r="AD491" i="1"/>
  <c r="AD270" i="1"/>
  <c r="AD4" i="1"/>
  <c r="AD51" i="1"/>
  <c r="AD41" i="1"/>
  <c r="AD335" i="1"/>
  <c r="AD288" i="1"/>
  <c r="AD462" i="1"/>
  <c r="AD131" i="1"/>
  <c r="AD378" i="1"/>
  <c r="AD325" i="1"/>
  <c r="AD152" i="1"/>
  <c r="AD37" i="1"/>
  <c r="AD146" i="1"/>
  <c r="AD28" i="1"/>
  <c r="AD357" i="1"/>
  <c r="AD465" i="1"/>
  <c r="AD106" i="1"/>
  <c r="AD359" i="1"/>
  <c r="AD481" i="1"/>
  <c r="AD82" i="1"/>
  <c r="AD459" i="1"/>
  <c r="AD69" i="1"/>
  <c r="AD494" i="1"/>
  <c r="AD218" i="1"/>
  <c r="AD229" i="1"/>
  <c r="AD258" i="1"/>
  <c r="AD112" i="1"/>
  <c r="AD309" i="1"/>
  <c r="AD145" i="1"/>
  <c r="AD339" i="1"/>
  <c r="AD231" i="1"/>
  <c r="AD188" i="1"/>
  <c r="AD399" i="1"/>
  <c r="AD119" i="1"/>
  <c r="AD7" i="1"/>
  <c r="AD290" i="1"/>
  <c r="AD488" i="1"/>
  <c r="AD36" i="1"/>
  <c r="AD228" i="1"/>
  <c r="AD108" i="1"/>
  <c r="AD113" i="1"/>
  <c r="AD280" i="1"/>
  <c r="AD341" i="1"/>
  <c r="AD158" i="1"/>
  <c r="AD468" i="1"/>
  <c r="AD67" i="1"/>
  <c r="AD312" i="1"/>
  <c r="AD121" i="1"/>
  <c r="AD86" i="1"/>
  <c r="AD479" i="1"/>
  <c r="AD338" i="1"/>
  <c r="AD130" i="1"/>
  <c r="AD156" i="1"/>
  <c r="AD232" i="1"/>
  <c r="AD226" i="1"/>
  <c r="AD139" i="1"/>
  <c r="AD433" i="1"/>
  <c r="AD430" i="1"/>
  <c r="AD329" i="1"/>
  <c r="AD71" i="1"/>
  <c r="AD162" i="1"/>
  <c r="AD401" i="1"/>
  <c r="AD355" i="1"/>
  <c r="AD100" i="1"/>
  <c r="AD90" i="1"/>
  <c r="AD447" i="1"/>
  <c r="AD40" i="1"/>
  <c r="AD294" i="1"/>
  <c r="AD129" i="1"/>
  <c r="AD104" i="1"/>
  <c r="AD342" i="1"/>
  <c r="AD171" i="1"/>
  <c r="AD224" i="1"/>
  <c r="AD478" i="1"/>
  <c r="AD268" i="1"/>
  <c r="AD461" i="1"/>
  <c r="AD212" i="1"/>
  <c r="AD477" i="1"/>
  <c r="AD295" i="1"/>
  <c r="AD237" i="1"/>
  <c r="AD72" i="1"/>
  <c r="AD431" i="1"/>
  <c r="AD393" i="1"/>
  <c r="AD287" i="1"/>
  <c r="AD76" i="1"/>
  <c r="AD149" i="1"/>
  <c r="AD310" i="1"/>
  <c r="AD10" i="1"/>
  <c r="AD293" i="1"/>
  <c r="AD185" i="1"/>
  <c r="AD9" i="1"/>
  <c r="AD160" i="1"/>
  <c r="AD225" i="1"/>
  <c r="AD281" i="1"/>
  <c r="AD174" i="1"/>
  <c r="AD136" i="1"/>
  <c r="AD207" i="1"/>
  <c r="AD422" i="1"/>
  <c r="AD27" i="1"/>
  <c r="AD298" i="1"/>
  <c r="AD150" i="1"/>
  <c r="AD18" i="1"/>
  <c r="AD254" i="1"/>
  <c r="AD16" i="1"/>
  <c r="AD469" i="1"/>
  <c r="AD467" i="1"/>
  <c r="AD400" i="1"/>
  <c r="AD445" i="1"/>
  <c r="AD326" i="1"/>
  <c r="AD352" i="1"/>
  <c r="AD369" i="1"/>
  <c r="AD267" i="1"/>
  <c r="AD73" i="1"/>
  <c r="AD286" i="1"/>
  <c r="AD242" i="1"/>
  <c r="AD413" i="1"/>
  <c r="AD110" i="1"/>
  <c r="AD213" i="1"/>
  <c r="AD347" i="1"/>
  <c r="AD186" i="1"/>
  <c r="AD292" i="1"/>
  <c r="AD176" i="1"/>
  <c r="AD157" i="1"/>
  <c r="AD97" i="1"/>
  <c r="AD24" i="1"/>
  <c r="AD21" i="1"/>
  <c r="AD234" i="1"/>
  <c r="AD57" i="1"/>
  <c r="AD42" i="1"/>
  <c r="AD11" i="1"/>
  <c r="AD89" i="1"/>
  <c r="AD374" i="1"/>
  <c r="AD6" i="1"/>
  <c r="AD114" i="1"/>
  <c r="AD182" i="1"/>
  <c r="AD127" i="1"/>
  <c r="AD349" i="1"/>
  <c r="AD144" i="1"/>
  <c r="AD263" i="1"/>
  <c r="AD311" i="1"/>
  <c r="AD173" i="1"/>
  <c r="AD373" i="1"/>
  <c r="AD92" i="1"/>
  <c r="AD252" i="1"/>
  <c r="AD336" i="1"/>
  <c r="AD261" i="1"/>
  <c r="AD327" i="1"/>
  <c r="AD65" i="1"/>
  <c r="AD153" i="1"/>
  <c r="AD204" i="1"/>
  <c r="AD80" i="1"/>
  <c r="AD495" i="1"/>
  <c r="AD390" i="1"/>
  <c r="AD256" i="1"/>
  <c r="AD358" i="1"/>
  <c r="AD215" i="1"/>
  <c r="AD452" i="1"/>
  <c r="AD421" i="1"/>
  <c r="AD163" i="1"/>
  <c r="AD485" i="1"/>
  <c r="AD501" i="1"/>
  <c r="AD340" i="1"/>
  <c r="AD78" i="1"/>
  <c r="AD38" i="1"/>
  <c r="AD278" i="1"/>
  <c r="AD238" i="1"/>
  <c r="AD276" i="1"/>
  <c r="AD20" i="1"/>
  <c r="AD271" i="1"/>
  <c r="AD285" i="1"/>
  <c r="AD135" i="1"/>
  <c r="AD137" i="1"/>
  <c r="AD235" i="1"/>
  <c r="AD244" i="1"/>
  <c r="AD206" i="1"/>
  <c r="AD387" i="1"/>
  <c r="AD423" i="1"/>
  <c r="AD53" i="1"/>
  <c r="AD94" i="1"/>
  <c r="AD248" i="1"/>
  <c r="AD3" i="1"/>
  <c r="AD143" i="1"/>
  <c r="AD217" i="1"/>
  <c r="AD240" i="1"/>
  <c r="AD101" i="1"/>
  <c r="AD291" i="1"/>
  <c r="AD318" i="1"/>
  <c r="AD194" i="1"/>
  <c r="AD474" i="1"/>
  <c r="AD45" i="1"/>
  <c r="AD307" i="1"/>
  <c r="AD406" i="1"/>
  <c r="AD305" i="1"/>
  <c r="AD105" i="1"/>
  <c r="AD289" i="1"/>
  <c r="AD389" i="1"/>
  <c r="AD457" i="1"/>
  <c r="AD68" i="1"/>
  <c r="AD32" i="1"/>
  <c r="AD115" i="1"/>
  <c r="AD330" i="1"/>
  <c r="AD496" i="1"/>
  <c r="AD88" i="1"/>
  <c r="AD388" i="1"/>
  <c r="AD211" i="1"/>
  <c r="AD203" i="1"/>
  <c r="AD107" i="1"/>
  <c r="AD199" i="1"/>
  <c r="AD126" i="1"/>
  <c r="AD362" i="1"/>
  <c r="AD412" i="1"/>
  <c r="AD141" i="1"/>
  <c r="AD269" i="1"/>
  <c r="AD463" i="1"/>
  <c r="AD23" i="1"/>
  <c r="AD61" i="1"/>
  <c r="AD493" i="1"/>
  <c r="AD343" i="1"/>
  <c r="AD410" i="1"/>
  <c r="AD148" i="1"/>
  <c r="AD351" i="1"/>
  <c r="AD364" i="1"/>
  <c r="AD75" i="1"/>
  <c r="AD99" i="1"/>
  <c r="AD233" i="1"/>
  <c r="AD196" i="1"/>
  <c r="AD320" i="1"/>
  <c r="AD404" i="1"/>
  <c r="AD507" i="1"/>
  <c r="AD205" i="1"/>
  <c r="AD190" i="1"/>
  <c r="AD66" i="1"/>
  <c r="AD506" i="1"/>
  <c r="AD236" i="1"/>
  <c r="AD197" i="1"/>
  <c r="AD151" i="1"/>
  <c r="AD49" i="1"/>
  <c r="AD33" i="1"/>
  <c r="AD159" i="1"/>
  <c r="AD220" i="1"/>
  <c r="AD138" i="1"/>
  <c r="AD409" i="1"/>
  <c r="AD391" i="1"/>
  <c r="AD201" i="1"/>
  <c r="AD147" i="1"/>
  <c r="AD223" i="1"/>
  <c r="AD417" i="1"/>
  <c r="AD2" i="1"/>
  <c r="AD424" i="1"/>
  <c r="AD246" i="1"/>
  <c r="AD193" i="1"/>
  <c r="AD275" i="1"/>
  <c r="AD12" i="1"/>
  <c r="AD332" i="1"/>
  <c r="AD282" i="1"/>
  <c r="AD243" i="1"/>
  <c r="AD502" i="1"/>
  <c r="AD322" i="1"/>
  <c r="AD14" i="1"/>
  <c r="AD178" i="1"/>
  <c r="AD208" i="1"/>
  <c r="AD316" i="1"/>
  <c r="AD142" i="1"/>
  <c r="AD29" i="1"/>
  <c r="AD497" i="1"/>
  <c r="AD118" i="1"/>
  <c r="AD456" i="1"/>
  <c r="AD450" i="1"/>
  <c r="AD264" i="1"/>
  <c r="AD55" i="1"/>
  <c r="AD453" i="1"/>
  <c r="AD482" i="1"/>
  <c r="AD265" i="1"/>
  <c r="AD345" i="1"/>
  <c r="AD353" i="1"/>
  <c r="AD313" i="1"/>
  <c r="AD31" i="1"/>
  <c r="AD170" i="1"/>
  <c r="AD277" i="1"/>
  <c r="AD59" i="1"/>
  <c r="AD426" i="1"/>
  <c r="AD83" i="1"/>
  <c r="AD58" i="1"/>
  <c r="AD337" i="1"/>
  <c r="AD370" i="1"/>
  <c r="AD13" i="1"/>
  <c r="AD134" i="1"/>
  <c r="AD239" i="1"/>
  <c r="AD125" i="1"/>
  <c r="AD52" i="1"/>
  <c r="AD386" i="1"/>
  <c r="AD216" i="1"/>
  <c r="AD418" i="1"/>
  <c r="AD183" i="1"/>
  <c r="AD499" i="1"/>
  <c r="AD30" i="1"/>
  <c r="AD64" i="1"/>
  <c r="AD200" i="1"/>
  <c r="AD123" i="1"/>
  <c r="AD109" i="1"/>
  <c r="AD8" i="1"/>
  <c r="AD35" i="1"/>
  <c r="AD434" i="1"/>
  <c r="AD19" i="1"/>
  <c r="AD354" i="1"/>
  <c r="AD47" i="1"/>
  <c r="AD367" i="1"/>
  <c r="AD209" i="1"/>
  <c r="AD85" i="1"/>
  <c r="AD425" i="1"/>
  <c r="AD500" i="1"/>
  <c r="AD438" i="1"/>
  <c r="AD189" i="1"/>
  <c r="AC334" i="1"/>
  <c r="AC414" i="1"/>
  <c r="AC487" i="1"/>
  <c r="AC492" i="1"/>
  <c r="AC402" i="1"/>
  <c r="AC473" i="1"/>
  <c r="AC484" i="1"/>
  <c r="AC397" i="1"/>
  <c r="AC81" i="1"/>
  <c r="AC328" i="1"/>
  <c r="AC437" i="1"/>
  <c r="AC403" i="1"/>
  <c r="AC368" i="1"/>
  <c r="AC427" i="1"/>
  <c r="AC395" i="1"/>
  <c r="AC70" i="1"/>
  <c r="AC443" i="1"/>
  <c r="AC486" i="1"/>
  <c r="AC365" i="1"/>
  <c r="AC435" i="1"/>
  <c r="AC394" i="1"/>
  <c r="AC348" i="1"/>
  <c r="AC79" i="1"/>
  <c r="AC346" i="1"/>
  <c r="AC451" i="1"/>
  <c r="AC259" i="1"/>
  <c r="AC344" i="1"/>
  <c r="AC43" i="1"/>
  <c r="AC385" i="1"/>
  <c r="AC46" i="1"/>
  <c r="AC140" i="1"/>
  <c r="AC124" i="1"/>
  <c r="AC476" i="1"/>
  <c r="AC255" i="1"/>
  <c r="AC260" i="1"/>
  <c r="AC48" i="1"/>
  <c r="AC22" i="1"/>
  <c r="AC383" i="1"/>
  <c r="AC363" i="1"/>
  <c r="AC219" i="1"/>
  <c r="AC164" i="1"/>
  <c r="AC483" i="1"/>
  <c r="AC331" i="1"/>
  <c r="AC120" i="1"/>
  <c r="AC440" i="1"/>
  <c r="AC420" i="1"/>
  <c r="AC60" i="1"/>
  <c r="AC439" i="1"/>
  <c r="AC300" i="1"/>
  <c r="AC77" i="1"/>
  <c r="AC428" i="1"/>
  <c r="AC132" i="1"/>
  <c r="AC379" i="1"/>
  <c r="AC299" i="1"/>
  <c r="AC371" i="1"/>
  <c r="AC415" i="1"/>
  <c r="AC274" i="1"/>
  <c r="AC471" i="1"/>
  <c r="AC283" i="1"/>
  <c r="AC191" i="1"/>
  <c r="AC102" i="1"/>
  <c r="AC429" i="1"/>
  <c r="AC273" i="1"/>
  <c r="AC26" i="1"/>
  <c r="AC15" i="1"/>
  <c r="AC398" i="1"/>
  <c r="AC446" i="1"/>
  <c r="AC333" i="1"/>
  <c r="AC366" i="1"/>
  <c r="AC116" i="1"/>
  <c r="AC250" i="1"/>
  <c r="AC25" i="1"/>
  <c r="AC442" i="1"/>
  <c r="AC377" i="1"/>
  <c r="AC50" i="1"/>
  <c r="AC272" i="1"/>
  <c r="AC505" i="1"/>
  <c r="AC480" i="1"/>
  <c r="AC381" i="1"/>
  <c r="AC34" i="1"/>
  <c r="AC187" i="1"/>
  <c r="AC167" i="1"/>
  <c r="AC133" i="1"/>
  <c r="AC251" i="1"/>
  <c r="AC161" i="1"/>
  <c r="AC470" i="1"/>
  <c r="AC475" i="1"/>
  <c r="AC198" i="1"/>
  <c r="AC314" i="1"/>
  <c r="AC350" i="1"/>
  <c r="AC503" i="1"/>
  <c r="AC464" i="1"/>
  <c r="AC195" i="1"/>
  <c r="AC356" i="1"/>
  <c r="AC230" i="1"/>
  <c r="AC180" i="1"/>
  <c r="AC117" i="1"/>
  <c r="AC175" i="1"/>
  <c r="AC62" i="1"/>
  <c r="AC177" i="1"/>
  <c r="AC222" i="1"/>
  <c r="AC103" i="1"/>
  <c r="AC91" i="1"/>
  <c r="AC411" i="1"/>
  <c r="AC419" i="1"/>
  <c r="AC247" i="1"/>
  <c r="AC361" i="1"/>
  <c r="AC245" i="1"/>
  <c r="AC302" i="1"/>
  <c r="AC214" i="1"/>
  <c r="AC56" i="1"/>
  <c r="AC128" i="1"/>
  <c r="AC168" i="1"/>
  <c r="AC5" i="1"/>
  <c r="AC155" i="1"/>
  <c r="AC284" i="1"/>
  <c r="AC93" i="1"/>
  <c r="AC306" i="1"/>
  <c r="AC432" i="1"/>
  <c r="AC504" i="1"/>
  <c r="AC392" i="1"/>
  <c r="AC279" i="1"/>
  <c r="AC297" i="1"/>
  <c r="AC44" i="1"/>
  <c r="AC407" i="1"/>
  <c r="AC317" i="1"/>
  <c r="AC95" i="1"/>
  <c r="AC376" i="1"/>
  <c r="AC266" i="1"/>
  <c r="AC87" i="1"/>
  <c r="AC472" i="1"/>
  <c r="AC489" i="1"/>
  <c r="AC455" i="1"/>
  <c r="AC408" i="1"/>
  <c r="AC122" i="1"/>
  <c r="AC179" i="1"/>
  <c r="AC169" i="1"/>
  <c r="AC448" i="1"/>
  <c r="AC375" i="1"/>
  <c r="AC360" i="1"/>
  <c r="AC454" i="1"/>
  <c r="AC74" i="1"/>
  <c r="AC441" i="1"/>
  <c r="AC210" i="1"/>
  <c r="AC96" i="1"/>
  <c r="AC304" i="1"/>
  <c r="AC249" i="1"/>
  <c r="AC172" i="1"/>
  <c r="AC449" i="1"/>
  <c r="AC416" i="1"/>
  <c r="AC221" i="1"/>
  <c r="AC321" i="1"/>
  <c r="AC466" i="1"/>
  <c r="AC262" i="1"/>
  <c r="AC54" i="1"/>
  <c r="AC84" i="1"/>
  <c r="AC165" i="1"/>
  <c r="AC319" i="1"/>
  <c r="AC324" i="1"/>
  <c r="AC241" i="1"/>
  <c r="AC380" i="1"/>
  <c r="AC111" i="1"/>
  <c r="AC184" i="1"/>
  <c r="AC490" i="1"/>
  <c r="AC181" i="1"/>
  <c r="AC227" i="1"/>
  <c r="AC301" i="1"/>
  <c r="AC323" i="1"/>
  <c r="AC382" i="1"/>
  <c r="AC296" i="1"/>
  <c r="AC372" i="1"/>
  <c r="AC460" i="1"/>
  <c r="AC396" i="1"/>
  <c r="AC166" i="1"/>
  <c r="AC154" i="1"/>
  <c r="AC444" i="1"/>
  <c r="AC17" i="1"/>
  <c r="AC192" i="1"/>
  <c r="AC384" i="1"/>
  <c r="AC257" i="1"/>
  <c r="AC458" i="1"/>
  <c r="AC39" i="1"/>
  <c r="AC253" i="1"/>
  <c r="AC308" i="1"/>
  <c r="AC436" i="1"/>
  <c r="AC98" i="1"/>
  <c r="AC63" i="1"/>
  <c r="AC498" i="1"/>
  <c r="AC202" i="1"/>
  <c r="AC405" i="1"/>
  <c r="AC303" i="1"/>
  <c r="AC491" i="1"/>
  <c r="AC270" i="1"/>
  <c r="AC4" i="1"/>
  <c r="AC51" i="1"/>
  <c r="AC41" i="1"/>
  <c r="AC335" i="1"/>
  <c r="AC288" i="1"/>
  <c r="AC462" i="1"/>
  <c r="AC131" i="1"/>
  <c r="AC378" i="1"/>
  <c r="AC325" i="1"/>
  <c r="AC152" i="1"/>
  <c r="AC37" i="1"/>
  <c r="AC146" i="1"/>
  <c r="AC28" i="1"/>
  <c r="AC357" i="1"/>
  <c r="AC465" i="1"/>
  <c r="AC106" i="1"/>
  <c r="AC359" i="1"/>
  <c r="AC481" i="1"/>
  <c r="AC82" i="1"/>
  <c r="AC459" i="1"/>
  <c r="AC69" i="1"/>
  <c r="AC494" i="1"/>
  <c r="AC218" i="1"/>
  <c r="AC229" i="1"/>
  <c r="AC258" i="1"/>
  <c r="AC112" i="1"/>
  <c r="AC309" i="1"/>
  <c r="AC145" i="1"/>
  <c r="AC339" i="1"/>
  <c r="AC231" i="1"/>
  <c r="AC188" i="1"/>
  <c r="AC399" i="1"/>
  <c r="AC119" i="1"/>
  <c r="AC7" i="1"/>
  <c r="AC290" i="1"/>
  <c r="AC488" i="1"/>
  <c r="AC36" i="1"/>
  <c r="AC228" i="1"/>
  <c r="AC108" i="1"/>
  <c r="AC113" i="1"/>
  <c r="AC280" i="1"/>
  <c r="AC341" i="1"/>
  <c r="AC158" i="1"/>
  <c r="AC468" i="1"/>
  <c r="AC67" i="1"/>
  <c r="AC312" i="1"/>
  <c r="AC121" i="1"/>
  <c r="AC86" i="1"/>
  <c r="AC479" i="1"/>
  <c r="AC338" i="1"/>
  <c r="AC130" i="1"/>
  <c r="AC156" i="1"/>
  <c r="AC232" i="1"/>
  <c r="AC226" i="1"/>
  <c r="AC139" i="1"/>
  <c r="AC433" i="1"/>
  <c r="AC430" i="1"/>
  <c r="AC329" i="1"/>
  <c r="AC71" i="1"/>
  <c r="AC162" i="1"/>
  <c r="AC401" i="1"/>
  <c r="AC355" i="1"/>
  <c r="AC100" i="1"/>
  <c r="AC90" i="1"/>
  <c r="AC447" i="1"/>
  <c r="AC40" i="1"/>
  <c r="AC294" i="1"/>
  <c r="AC129" i="1"/>
  <c r="AC104" i="1"/>
  <c r="AC342" i="1"/>
  <c r="AC171" i="1"/>
  <c r="AC224" i="1"/>
  <c r="AC478" i="1"/>
  <c r="AC268" i="1"/>
  <c r="AC461" i="1"/>
  <c r="AC212" i="1"/>
  <c r="AC477" i="1"/>
  <c r="AC295" i="1"/>
  <c r="AC237" i="1"/>
  <c r="AC72" i="1"/>
  <c r="AC431" i="1"/>
  <c r="AC393" i="1"/>
  <c r="AC287" i="1"/>
  <c r="AC76" i="1"/>
  <c r="AC149" i="1"/>
  <c r="AC310" i="1"/>
  <c r="AC10" i="1"/>
  <c r="AC293" i="1"/>
  <c r="AC185" i="1"/>
  <c r="AC9" i="1"/>
  <c r="AC160" i="1"/>
  <c r="AC225" i="1"/>
  <c r="AC281" i="1"/>
  <c r="AC174" i="1"/>
  <c r="AC136" i="1"/>
  <c r="AC207" i="1"/>
  <c r="AC422" i="1"/>
  <c r="AC27" i="1"/>
  <c r="AC298" i="1"/>
  <c r="AC150" i="1"/>
  <c r="AC18" i="1"/>
  <c r="AC254" i="1"/>
  <c r="AC16" i="1"/>
  <c r="AC469" i="1"/>
  <c r="AC467" i="1"/>
  <c r="AC400" i="1"/>
  <c r="AC445" i="1"/>
  <c r="AC326" i="1"/>
  <c r="AC352" i="1"/>
  <c r="AC369" i="1"/>
  <c r="AC267" i="1"/>
  <c r="AC73" i="1"/>
  <c r="AC286" i="1"/>
  <c r="AC242" i="1"/>
  <c r="AC413" i="1"/>
  <c r="AC110" i="1"/>
  <c r="AC213" i="1"/>
  <c r="AC347" i="1"/>
  <c r="AC186" i="1"/>
  <c r="AC292" i="1"/>
  <c r="AC176" i="1"/>
  <c r="AC157" i="1"/>
  <c r="AC97" i="1"/>
  <c r="AC24" i="1"/>
  <c r="AC21" i="1"/>
  <c r="AC234" i="1"/>
  <c r="AC57" i="1"/>
  <c r="AC42" i="1"/>
  <c r="AC11" i="1"/>
  <c r="AC89" i="1"/>
  <c r="AC374" i="1"/>
  <c r="AC6" i="1"/>
  <c r="AC114" i="1"/>
  <c r="AC182" i="1"/>
  <c r="AC127" i="1"/>
  <c r="AC349" i="1"/>
  <c r="AC144" i="1"/>
  <c r="AC263" i="1"/>
  <c r="AC311" i="1"/>
  <c r="AC173" i="1"/>
  <c r="AC373" i="1"/>
  <c r="AC92" i="1"/>
  <c r="AC252" i="1"/>
  <c r="AC336" i="1"/>
  <c r="AC261" i="1"/>
  <c r="AC327" i="1"/>
  <c r="AC65" i="1"/>
  <c r="AC153" i="1"/>
  <c r="AC204" i="1"/>
  <c r="AC80" i="1"/>
  <c r="AC495" i="1"/>
  <c r="AC390" i="1"/>
  <c r="AC256" i="1"/>
  <c r="AC358" i="1"/>
  <c r="AC215" i="1"/>
  <c r="AC452" i="1"/>
  <c r="AC421" i="1"/>
  <c r="AC163" i="1"/>
  <c r="AC485" i="1"/>
  <c r="AC501" i="1"/>
  <c r="AC340" i="1"/>
  <c r="AC78" i="1"/>
  <c r="AC38" i="1"/>
  <c r="AC278" i="1"/>
  <c r="AC238" i="1"/>
  <c r="AC276" i="1"/>
  <c r="AC20" i="1"/>
  <c r="AC271" i="1"/>
  <c r="AC285" i="1"/>
  <c r="AC135" i="1"/>
  <c r="AC137" i="1"/>
  <c r="AC235" i="1"/>
  <c r="AC244" i="1"/>
  <c r="AC206" i="1"/>
  <c r="AC387" i="1"/>
  <c r="AC423" i="1"/>
  <c r="AC53" i="1"/>
  <c r="AC94" i="1"/>
  <c r="AC248" i="1"/>
  <c r="AC3" i="1"/>
  <c r="AC143" i="1"/>
  <c r="AC217" i="1"/>
  <c r="AC240" i="1"/>
  <c r="AC101" i="1"/>
  <c r="AC291" i="1"/>
  <c r="AC318" i="1"/>
  <c r="AC194" i="1"/>
  <c r="AC474" i="1"/>
  <c r="AC45" i="1"/>
  <c r="AC307" i="1"/>
  <c r="AC406" i="1"/>
  <c r="AC305" i="1"/>
  <c r="AC105" i="1"/>
  <c r="AC289" i="1"/>
  <c r="AC389" i="1"/>
  <c r="AC457" i="1"/>
  <c r="AC68" i="1"/>
  <c r="AC32" i="1"/>
  <c r="AC115" i="1"/>
  <c r="AC330" i="1"/>
  <c r="AC496" i="1"/>
  <c r="AC88" i="1"/>
  <c r="AC388" i="1"/>
  <c r="AC211" i="1"/>
  <c r="AC203" i="1"/>
  <c r="AC107" i="1"/>
  <c r="AC199" i="1"/>
  <c r="AC126" i="1"/>
  <c r="AC362" i="1"/>
  <c r="AC412" i="1"/>
  <c r="AC141" i="1"/>
  <c r="AC269" i="1"/>
  <c r="AC463" i="1"/>
  <c r="AC23" i="1"/>
  <c r="AC61" i="1"/>
  <c r="AC493" i="1"/>
  <c r="AC343" i="1"/>
  <c r="AC410" i="1"/>
  <c r="AC148" i="1"/>
  <c r="AC351" i="1"/>
  <c r="AC364" i="1"/>
  <c r="AC75" i="1"/>
  <c r="AC99" i="1"/>
  <c r="AC233" i="1"/>
  <c r="AC196" i="1"/>
  <c r="AC320" i="1"/>
  <c r="AC404" i="1"/>
  <c r="AC507" i="1"/>
  <c r="AC205" i="1"/>
  <c r="AC190" i="1"/>
  <c r="AC66" i="1"/>
  <c r="AC506" i="1"/>
  <c r="AC236" i="1"/>
  <c r="AC197" i="1"/>
  <c r="AC151" i="1"/>
  <c r="AC49" i="1"/>
  <c r="AC33" i="1"/>
  <c r="AC159" i="1"/>
  <c r="AC220" i="1"/>
  <c r="AC138" i="1"/>
  <c r="AC409" i="1"/>
  <c r="AC391" i="1"/>
  <c r="AC201" i="1"/>
  <c r="AC147" i="1"/>
  <c r="AC223" i="1"/>
  <c r="AC417" i="1"/>
  <c r="AC2" i="1"/>
  <c r="AC424" i="1"/>
  <c r="AC246" i="1"/>
  <c r="AC193" i="1"/>
  <c r="AC275" i="1"/>
  <c r="AC12" i="1"/>
  <c r="AC332" i="1"/>
  <c r="AC282" i="1"/>
  <c r="AC243" i="1"/>
  <c r="AC502" i="1"/>
  <c r="AC322" i="1"/>
  <c r="AC14" i="1"/>
  <c r="AC178" i="1"/>
  <c r="AC208" i="1"/>
  <c r="AC316" i="1"/>
  <c r="AC142" i="1"/>
  <c r="AC29" i="1"/>
  <c r="AC497" i="1"/>
  <c r="AC118" i="1"/>
  <c r="AC456" i="1"/>
  <c r="AC450" i="1"/>
  <c r="AC264" i="1"/>
  <c r="AC55" i="1"/>
  <c r="AC453" i="1"/>
  <c r="AC482" i="1"/>
  <c r="AC265" i="1"/>
  <c r="AC345" i="1"/>
  <c r="AC353" i="1"/>
  <c r="AC313" i="1"/>
  <c r="AC31" i="1"/>
  <c r="AC170" i="1"/>
  <c r="AC277" i="1"/>
  <c r="AC59" i="1"/>
  <c r="AC426" i="1"/>
  <c r="AC83" i="1"/>
  <c r="AC58" i="1"/>
  <c r="AC337" i="1"/>
  <c r="AC370" i="1"/>
  <c r="AC13" i="1"/>
  <c r="AC134" i="1"/>
  <c r="AC239" i="1"/>
  <c r="AC125" i="1"/>
  <c r="AC52" i="1"/>
  <c r="AC386" i="1"/>
  <c r="AC216" i="1"/>
  <c r="AC418" i="1"/>
  <c r="AC183" i="1"/>
  <c r="AC499" i="1"/>
  <c r="AC30" i="1"/>
  <c r="AC64" i="1"/>
  <c r="AC200" i="1"/>
  <c r="AC123" i="1"/>
  <c r="AC109" i="1"/>
  <c r="AC8" i="1"/>
  <c r="AC35" i="1"/>
  <c r="AC434" i="1"/>
  <c r="AC19" i="1"/>
  <c r="AC354" i="1"/>
  <c r="AC47" i="1"/>
  <c r="AC367" i="1"/>
  <c r="AC209" i="1"/>
  <c r="AC85" i="1"/>
  <c r="AC425" i="1"/>
  <c r="AC500" i="1"/>
  <c r="AC438" i="1"/>
  <c r="AC189" i="1"/>
  <c r="U334" i="1"/>
  <c r="U414" i="1"/>
  <c r="U487" i="1"/>
  <c r="U492" i="1"/>
  <c r="U402" i="1"/>
  <c r="U473" i="1"/>
  <c r="U484" i="1"/>
  <c r="U397" i="1"/>
  <c r="U81" i="1"/>
  <c r="U328" i="1"/>
  <c r="U437" i="1"/>
  <c r="U403" i="1"/>
  <c r="U368" i="1"/>
  <c r="U427" i="1"/>
  <c r="U395" i="1"/>
  <c r="U70" i="1"/>
  <c r="U443" i="1"/>
  <c r="U486" i="1"/>
  <c r="U365" i="1"/>
  <c r="U435" i="1"/>
  <c r="U394" i="1"/>
  <c r="U348" i="1"/>
  <c r="U79" i="1"/>
  <c r="U346" i="1"/>
  <c r="U451" i="1"/>
  <c r="U259" i="1"/>
  <c r="U344" i="1"/>
  <c r="U43" i="1"/>
  <c r="U385" i="1"/>
  <c r="U46" i="1"/>
  <c r="U140" i="1"/>
  <c r="U124" i="1"/>
  <c r="U476" i="1"/>
  <c r="U255" i="1"/>
  <c r="U260" i="1"/>
  <c r="U48" i="1"/>
  <c r="U22" i="1"/>
  <c r="U383" i="1"/>
  <c r="U363" i="1"/>
  <c r="U219" i="1"/>
  <c r="U164" i="1"/>
  <c r="U483" i="1"/>
  <c r="U331" i="1"/>
  <c r="U120" i="1"/>
  <c r="U440" i="1"/>
  <c r="U420" i="1"/>
  <c r="U60" i="1"/>
  <c r="U439" i="1"/>
  <c r="U300" i="1"/>
  <c r="U77" i="1"/>
  <c r="U428" i="1"/>
  <c r="U132" i="1"/>
  <c r="U379" i="1"/>
  <c r="U299" i="1"/>
  <c r="U371" i="1"/>
  <c r="U415" i="1"/>
  <c r="U274" i="1"/>
  <c r="U471" i="1"/>
  <c r="U283" i="1"/>
  <c r="U191" i="1"/>
  <c r="U102" i="1"/>
  <c r="U429" i="1"/>
  <c r="U273" i="1"/>
  <c r="U26" i="1"/>
  <c r="U15" i="1"/>
  <c r="U398" i="1"/>
  <c r="U446" i="1"/>
  <c r="U333" i="1"/>
  <c r="U366" i="1"/>
  <c r="U116" i="1"/>
  <c r="U250" i="1"/>
  <c r="U25" i="1"/>
  <c r="U442" i="1"/>
  <c r="U377" i="1"/>
  <c r="U50" i="1"/>
  <c r="U272" i="1"/>
  <c r="U505" i="1"/>
  <c r="U480" i="1"/>
  <c r="U381" i="1"/>
  <c r="U34" i="1"/>
  <c r="U187" i="1"/>
  <c r="U167" i="1"/>
  <c r="U133" i="1"/>
  <c r="U251" i="1"/>
  <c r="U161" i="1"/>
  <c r="U470" i="1"/>
  <c r="U475" i="1"/>
  <c r="U198" i="1"/>
  <c r="U314" i="1"/>
  <c r="U350" i="1"/>
  <c r="U503" i="1"/>
  <c r="U464" i="1"/>
  <c r="U195" i="1"/>
  <c r="U356" i="1"/>
  <c r="U230" i="1"/>
  <c r="U180" i="1"/>
  <c r="U117" i="1"/>
  <c r="U175" i="1"/>
  <c r="U62" i="1"/>
  <c r="U177" i="1"/>
  <c r="U222" i="1"/>
  <c r="U103" i="1"/>
  <c r="U91" i="1"/>
  <c r="U411" i="1"/>
  <c r="U419" i="1"/>
  <c r="U247" i="1"/>
  <c r="U361" i="1"/>
  <c r="U245" i="1"/>
  <c r="U302" i="1"/>
  <c r="U214" i="1"/>
  <c r="U56" i="1"/>
  <c r="U128" i="1"/>
  <c r="U168" i="1"/>
  <c r="U5" i="1"/>
  <c r="U155" i="1"/>
  <c r="U284" i="1"/>
  <c r="U93" i="1"/>
  <c r="U306" i="1"/>
  <c r="U432" i="1"/>
  <c r="U504" i="1"/>
  <c r="U392" i="1"/>
  <c r="U279" i="1"/>
  <c r="U297" i="1"/>
  <c r="U44" i="1"/>
  <c r="U407" i="1"/>
  <c r="U317" i="1"/>
  <c r="U95" i="1"/>
  <c r="U376" i="1"/>
  <c r="U266" i="1"/>
  <c r="U87" i="1"/>
  <c r="U472" i="1"/>
  <c r="U489" i="1"/>
  <c r="U455" i="1"/>
  <c r="U408" i="1"/>
  <c r="U122" i="1"/>
  <c r="U179" i="1"/>
  <c r="U169" i="1"/>
  <c r="U448" i="1"/>
  <c r="U375" i="1"/>
  <c r="U360" i="1"/>
  <c r="U454" i="1"/>
  <c r="U74" i="1"/>
  <c r="U441" i="1"/>
  <c r="U210" i="1"/>
  <c r="U96" i="1"/>
  <c r="U304" i="1"/>
  <c r="U249" i="1"/>
  <c r="U172" i="1"/>
  <c r="U449" i="1"/>
  <c r="U416" i="1"/>
  <c r="U221" i="1"/>
  <c r="U321" i="1"/>
  <c r="U466" i="1"/>
  <c r="U262" i="1"/>
  <c r="U54" i="1"/>
  <c r="U84" i="1"/>
  <c r="U165" i="1"/>
  <c r="U319" i="1"/>
  <c r="U324" i="1"/>
  <c r="U241" i="1"/>
  <c r="U380" i="1"/>
  <c r="U111" i="1"/>
  <c r="U184" i="1"/>
  <c r="U490" i="1"/>
  <c r="U181" i="1"/>
  <c r="U227" i="1"/>
  <c r="U301" i="1"/>
  <c r="U323" i="1"/>
  <c r="U382" i="1"/>
  <c r="U296" i="1"/>
  <c r="U372" i="1"/>
  <c r="U460" i="1"/>
  <c r="U396" i="1"/>
  <c r="U166" i="1"/>
  <c r="U154" i="1"/>
  <c r="U444" i="1"/>
  <c r="U17" i="1"/>
  <c r="U192" i="1"/>
  <c r="U384" i="1"/>
  <c r="U257" i="1"/>
  <c r="U458" i="1"/>
  <c r="U39" i="1"/>
  <c r="U253" i="1"/>
  <c r="U308" i="1"/>
  <c r="U436" i="1"/>
  <c r="U98" i="1"/>
  <c r="U63" i="1"/>
  <c r="U498" i="1"/>
  <c r="U202" i="1"/>
  <c r="U405" i="1"/>
  <c r="U303" i="1"/>
  <c r="U491" i="1"/>
  <c r="U270" i="1"/>
  <c r="U4" i="1"/>
  <c r="U51" i="1"/>
  <c r="U41" i="1"/>
  <c r="U335" i="1"/>
  <c r="U288" i="1"/>
  <c r="U462" i="1"/>
  <c r="U131" i="1"/>
  <c r="U378" i="1"/>
  <c r="U325" i="1"/>
  <c r="U152" i="1"/>
  <c r="U37" i="1"/>
  <c r="U146" i="1"/>
  <c r="U28" i="1"/>
  <c r="U357" i="1"/>
  <c r="U465" i="1"/>
  <c r="U106" i="1"/>
  <c r="U359" i="1"/>
  <c r="U481" i="1"/>
  <c r="U82" i="1"/>
  <c r="U459" i="1"/>
  <c r="U69" i="1"/>
  <c r="U494" i="1"/>
  <c r="U218" i="1"/>
  <c r="U229" i="1"/>
  <c r="U258" i="1"/>
  <c r="U112" i="1"/>
  <c r="U309" i="1"/>
  <c r="U145" i="1"/>
  <c r="U339" i="1"/>
  <c r="U231" i="1"/>
  <c r="U188" i="1"/>
  <c r="U399" i="1"/>
  <c r="U119" i="1"/>
  <c r="U7" i="1"/>
  <c r="U290" i="1"/>
  <c r="U488" i="1"/>
  <c r="U36" i="1"/>
  <c r="U228" i="1"/>
  <c r="U108" i="1"/>
  <c r="U113" i="1"/>
  <c r="U280" i="1"/>
  <c r="U341" i="1"/>
  <c r="U158" i="1"/>
  <c r="U468" i="1"/>
  <c r="U67" i="1"/>
  <c r="U312" i="1"/>
  <c r="U121" i="1"/>
  <c r="U86" i="1"/>
  <c r="U479" i="1"/>
  <c r="U338" i="1"/>
  <c r="U130" i="1"/>
  <c r="U156" i="1"/>
  <c r="U232" i="1"/>
  <c r="U226" i="1"/>
  <c r="U139" i="1"/>
  <c r="U433" i="1"/>
  <c r="U430" i="1"/>
  <c r="U329" i="1"/>
  <c r="U71" i="1"/>
  <c r="U162" i="1"/>
  <c r="U401" i="1"/>
  <c r="U355" i="1"/>
  <c r="U100" i="1"/>
  <c r="U90" i="1"/>
  <c r="U447" i="1"/>
  <c r="U40" i="1"/>
  <c r="U294" i="1"/>
  <c r="U129" i="1"/>
  <c r="U104" i="1"/>
  <c r="U342" i="1"/>
  <c r="U171" i="1"/>
  <c r="U224" i="1"/>
  <c r="U478" i="1"/>
  <c r="U268" i="1"/>
  <c r="U461" i="1"/>
  <c r="U212" i="1"/>
  <c r="U477" i="1"/>
  <c r="U295" i="1"/>
  <c r="U237" i="1"/>
  <c r="U72" i="1"/>
  <c r="U431" i="1"/>
  <c r="U393" i="1"/>
  <c r="U287" i="1"/>
  <c r="U76" i="1"/>
  <c r="U149" i="1"/>
  <c r="U310" i="1"/>
  <c r="U10" i="1"/>
  <c r="U293" i="1"/>
  <c r="U185" i="1"/>
  <c r="U9" i="1"/>
  <c r="U160" i="1"/>
  <c r="U225" i="1"/>
  <c r="U281" i="1"/>
  <c r="U174" i="1"/>
  <c r="U136" i="1"/>
  <c r="U207" i="1"/>
  <c r="U422" i="1"/>
  <c r="U27" i="1"/>
  <c r="U298" i="1"/>
  <c r="U150" i="1"/>
  <c r="U18" i="1"/>
  <c r="U254" i="1"/>
  <c r="U16" i="1"/>
  <c r="U469" i="1"/>
  <c r="U467" i="1"/>
  <c r="U400" i="1"/>
  <c r="U445" i="1"/>
  <c r="U326" i="1"/>
  <c r="U352" i="1"/>
  <c r="U369" i="1"/>
  <c r="U267" i="1"/>
  <c r="U73" i="1"/>
  <c r="U286" i="1"/>
  <c r="U242" i="1"/>
  <c r="U413" i="1"/>
  <c r="U110" i="1"/>
  <c r="U213" i="1"/>
  <c r="U347" i="1"/>
  <c r="U186" i="1"/>
  <c r="U292" i="1"/>
  <c r="U176" i="1"/>
  <c r="U157" i="1"/>
  <c r="U97" i="1"/>
  <c r="U24" i="1"/>
  <c r="U21" i="1"/>
  <c r="U234" i="1"/>
  <c r="U57" i="1"/>
  <c r="U42" i="1"/>
  <c r="U11" i="1"/>
  <c r="U89" i="1"/>
  <c r="U374" i="1"/>
  <c r="U6" i="1"/>
  <c r="U114" i="1"/>
  <c r="U182" i="1"/>
  <c r="U127" i="1"/>
  <c r="U349" i="1"/>
  <c r="U144" i="1"/>
  <c r="U263" i="1"/>
  <c r="U311" i="1"/>
  <c r="U173" i="1"/>
  <c r="U373" i="1"/>
  <c r="U92" i="1"/>
  <c r="U252" i="1"/>
  <c r="U336" i="1"/>
  <c r="U261" i="1"/>
  <c r="U327" i="1"/>
  <c r="U65" i="1"/>
  <c r="U153" i="1"/>
  <c r="U204" i="1"/>
  <c r="U80" i="1"/>
  <c r="U495" i="1"/>
  <c r="U390" i="1"/>
  <c r="U256" i="1"/>
  <c r="U358" i="1"/>
  <c r="U215" i="1"/>
  <c r="U452" i="1"/>
  <c r="U421" i="1"/>
  <c r="U163" i="1"/>
  <c r="U485" i="1"/>
  <c r="U501" i="1"/>
  <c r="U340" i="1"/>
  <c r="U78" i="1"/>
  <c r="U38" i="1"/>
  <c r="U278" i="1"/>
  <c r="U238" i="1"/>
  <c r="U276" i="1"/>
  <c r="U20" i="1"/>
  <c r="U271" i="1"/>
  <c r="U285" i="1"/>
  <c r="U135" i="1"/>
  <c r="U137" i="1"/>
  <c r="U235" i="1"/>
  <c r="U244" i="1"/>
  <c r="U206" i="1"/>
  <c r="U387" i="1"/>
  <c r="U423" i="1"/>
  <c r="U53" i="1"/>
  <c r="U94" i="1"/>
  <c r="U248" i="1"/>
  <c r="U3" i="1"/>
  <c r="U143" i="1"/>
  <c r="U217" i="1"/>
  <c r="U240" i="1"/>
  <c r="U101" i="1"/>
  <c r="U291" i="1"/>
  <c r="U318" i="1"/>
  <c r="U194" i="1"/>
  <c r="U474" i="1"/>
  <c r="U45" i="1"/>
  <c r="U307" i="1"/>
  <c r="U406" i="1"/>
  <c r="U305" i="1"/>
  <c r="U105" i="1"/>
  <c r="U289" i="1"/>
  <c r="U389" i="1"/>
  <c r="U457" i="1"/>
  <c r="U68" i="1"/>
  <c r="U32" i="1"/>
  <c r="U115" i="1"/>
  <c r="U330" i="1"/>
  <c r="U496" i="1"/>
  <c r="U88" i="1"/>
  <c r="U388" i="1"/>
  <c r="U211" i="1"/>
  <c r="U203" i="1"/>
  <c r="U107" i="1"/>
  <c r="U199" i="1"/>
  <c r="U126" i="1"/>
  <c r="U362" i="1"/>
  <c r="U412" i="1"/>
  <c r="U141" i="1"/>
  <c r="U269" i="1"/>
  <c r="U463" i="1"/>
  <c r="U23" i="1"/>
  <c r="U61" i="1"/>
  <c r="U493" i="1"/>
  <c r="U343" i="1"/>
  <c r="U410" i="1"/>
  <c r="U148" i="1"/>
  <c r="U351" i="1"/>
  <c r="U364" i="1"/>
  <c r="U75" i="1"/>
  <c r="U99" i="1"/>
  <c r="U233" i="1"/>
  <c r="U196" i="1"/>
  <c r="U320" i="1"/>
  <c r="U404" i="1"/>
  <c r="U507" i="1"/>
  <c r="U205" i="1"/>
  <c r="U190" i="1"/>
  <c r="U66" i="1"/>
  <c r="U506" i="1"/>
  <c r="U236" i="1"/>
  <c r="U197" i="1"/>
  <c r="U151" i="1"/>
  <c r="U49" i="1"/>
  <c r="U33" i="1"/>
  <c r="U159" i="1"/>
  <c r="U220" i="1"/>
  <c r="U138" i="1"/>
  <c r="U409" i="1"/>
  <c r="U391" i="1"/>
  <c r="U201" i="1"/>
  <c r="U147" i="1"/>
  <c r="U223" i="1"/>
  <c r="U417" i="1"/>
  <c r="U2" i="1"/>
  <c r="U424" i="1"/>
  <c r="U246" i="1"/>
  <c r="U193" i="1"/>
  <c r="U275" i="1"/>
  <c r="U12" i="1"/>
  <c r="U332" i="1"/>
  <c r="U282" i="1"/>
  <c r="U243" i="1"/>
  <c r="U502" i="1"/>
  <c r="U322" i="1"/>
  <c r="U14" i="1"/>
  <c r="U178" i="1"/>
  <c r="U208" i="1"/>
  <c r="U316" i="1"/>
  <c r="U142" i="1"/>
  <c r="U29" i="1"/>
  <c r="U497" i="1"/>
  <c r="U118" i="1"/>
  <c r="U456" i="1"/>
  <c r="U450" i="1"/>
  <c r="U264" i="1"/>
  <c r="U55" i="1"/>
  <c r="U453" i="1"/>
  <c r="U482" i="1"/>
  <c r="U265" i="1"/>
  <c r="U345" i="1"/>
  <c r="U353" i="1"/>
  <c r="U313" i="1"/>
  <c r="U31" i="1"/>
  <c r="U170" i="1"/>
  <c r="U277" i="1"/>
  <c r="U59" i="1"/>
  <c r="U426" i="1"/>
  <c r="U83" i="1"/>
  <c r="U58" i="1"/>
  <c r="U337" i="1"/>
  <c r="U370" i="1"/>
  <c r="U13" i="1"/>
  <c r="U134" i="1"/>
  <c r="U239" i="1"/>
  <c r="U125" i="1"/>
  <c r="U52" i="1"/>
  <c r="U386" i="1"/>
  <c r="U216" i="1"/>
  <c r="U418" i="1"/>
  <c r="U183" i="1"/>
  <c r="U499" i="1"/>
  <c r="U30" i="1"/>
  <c r="U64" i="1"/>
  <c r="U200" i="1"/>
  <c r="U123" i="1"/>
  <c r="U109" i="1"/>
  <c r="U8" i="1"/>
  <c r="U35" i="1"/>
  <c r="U434" i="1"/>
  <c r="U19" i="1"/>
  <c r="U354" i="1"/>
  <c r="U47" i="1"/>
  <c r="U367" i="1"/>
  <c r="U209" i="1"/>
  <c r="U85" i="1"/>
  <c r="U425" i="1"/>
  <c r="U500" i="1"/>
  <c r="U438" i="1"/>
  <c r="U189" i="1"/>
  <c r="T334" i="1"/>
  <c r="T414" i="1"/>
  <c r="T487" i="1"/>
  <c r="T492" i="1"/>
  <c r="T402" i="1"/>
  <c r="T473" i="1"/>
  <c r="T484" i="1"/>
  <c r="T397" i="1"/>
  <c r="T81" i="1"/>
  <c r="T328" i="1"/>
  <c r="T437" i="1"/>
  <c r="T403" i="1"/>
  <c r="T368" i="1"/>
  <c r="T427" i="1"/>
  <c r="T395" i="1"/>
  <c r="T70" i="1"/>
  <c r="T443" i="1"/>
  <c r="T486" i="1"/>
  <c r="T365" i="1"/>
  <c r="T435" i="1"/>
  <c r="T394" i="1"/>
  <c r="T348" i="1"/>
  <c r="T79" i="1"/>
  <c r="T346" i="1"/>
  <c r="T451" i="1"/>
  <c r="T259" i="1"/>
  <c r="T344" i="1"/>
  <c r="T43" i="1"/>
  <c r="T385" i="1"/>
  <c r="T46" i="1"/>
  <c r="T140" i="1"/>
  <c r="T124" i="1"/>
  <c r="T476" i="1"/>
  <c r="T255" i="1"/>
  <c r="T260" i="1"/>
  <c r="T48" i="1"/>
  <c r="T22" i="1"/>
  <c r="T383" i="1"/>
  <c r="T363" i="1"/>
  <c r="T219" i="1"/>
  <c r="T164" i="1"/>
  <c r="T483" i="1"/>
  <c r="T331" i="1"/>
  <c r="T120" i="1"/>
  <c r="T440" i="1"/>
  <c r="T420" i="1"/>
  <c r="T60" i="1"/>
  <c r="T439" i="1"/>
  <c r="T300" i="1"/>
  <c r="T77" i="1"/>
  <c r="T428" i="1"/>
  <c r="T132" i="1"/>
  <c r="T379" i="1"/>
  <c r="T299" i="1"/>
  <c r="T371" i="1"/>
  <c r="T415" i="1"/>
  <c r="T274" i="1"/>
  <c r="T471" i="1"/>
  <c r="T283" i="1"/>
  <c r="T191" i="1"/>
  <c r="T102" i="1"/>
  <c r="T429" i="1"/>
  <c r="T273" i="1"/>
  <c r="T26" i="1"/>
  <c r="T15" i="1"/>
  <c r="T398" i="1"/>
  <c r="T446" i="1"/>
  <c r="T333" i="1"/>
  <c r="T366" i="1"/>
  <c r="T116" i="1"/>
  <c r="T250" i="1"/>
  <c r="T25" i="1"/>
  <c r="T442" i="1"/>
  <c r="T377" i="1"/>
  <c r="T50" i="1"/>
  <c r="T272" i="1"/>
  <c r="T505" i="1"/>
  <c r="T480" i="1"/>
  <c r="T381" i="1"/>
  <c r="T34" i="1"/>
  <c r="T187" i="1"/>
  <c r="T167" i="1"/>
  <c r="T133" i="1"/>
  <c r="T251" i="1"/>
  <c r="T161" i="1"/>
  <c r="T470" i="1"/>
  <c r="T475" i="1"/>
  <c r="T198" i="1"/>
  <c r="T314" i="1"/>
  <c r="T350" i="1"/>
  <c r="T503" i="1"/>
  <c r="T464" i="1"/>
  <c r="T195" i="1"/>
  <c r="T356" i="1"/>
  <c r="T230" i="1"/>
  <c r="T180" i="1"/>
  <c r="T117" i="1"/>
  <c r="T175" i="1"/>
  <c r="T62" i="1"/>
  <c r="T177" i="1"/>
  <c r="T222" i="1"/>
  <c r="T103" i="1"/>
  <c r="T91" i="1"/>
  <c r="T411" i="1"/>
  <c r="T419" i="1"/>
  <c r="T247" i="1"/>
  <c r="T361" i="1"/>
  <c r="T245" i="1"/>
  <c r="T302" i="1"/>
  <c r="T214" i="1"/>
  <c r="T56" i="1"/>
  <c r="T128" i="1"/>
  <c r="T168" i="1"/>
  <c r="T5" i="1"/>
  <c r="T155" i="1"/>
  <c r="T284" i="1"/>
  <c r="T93" i="1"/>
  <c r="T306" i="1"/>
  <c r="T432" i="1"/>
  <c r="T504" i="1"/>
  <c r="T392" i="1"/>
  <c r="T279" i="1"/>
  <c r="T297" i="1"/>
  <c r="T44" i="1"/>
  <c r="T407" i="1"/>
  <c r="T317" i="1"/>
  <c r="T95" i="1"/>
  <c r="T376" i="1"/>
  <c r="T266" i="1"/>
  <c r="T87" i="1"/>
  <c r="T472" i="1"/>
  <c r="T489" i="1"/>
  <c r="T455" i="1"/>
  <c r="T408" i="1"/>
  <c r="T122" i="1"/>
  <c r="T179" i="1"/>
  <c r="T169" i="1"/>
  <c r="T448" i="1"/>
  <c r="T375" i="1"/>
  <c r="T360" i="1"/>
  <c r="T454" i="1"/>
  <c r="T74" i="1"/>
  <c r="T441" i="1"/>
  <c r="T210" i="1"/>
  <c r="T96" i="1"/>
  <c r="T304" i="1"/>
  <c r="T249" i="1"/>
  <c r="T172" i="1"/>
  <c r="T449" i="1"/>
  <c r="T416" i="1"/>
  <c r="T221" i="1"/>
  <c r="T321" i="1"/>
  <c r="T466" i="1"/>
  <c r="T262" i="1"/>
  <c r="T54" i="1"/>
  <c r="T84" i="1"/>
  <c r="T165" i="1"/>
  <c r="T319" i="1"/>
  <c r="T324" i="1"/>
  <c r="T241" i="1"/>
  <c r="T380" i="1"/>
  <c r="T111" i="1"/>
  <c r="T184" i="1"/>
  <c r="T490" i="1"/>
  <c r="T181" i="1"/>
  <c r="T227" i="1"/>
  <c r="T301" i="1"/>
  <c r="T323" i="1"/>
  <c r="T382" i="1"/>
  <c r="T296" i="1"/>
  <c r="T372" i="1"/>
  <c r="T460" i="1"/>
  <c r="T396" i="1"/>
  <c r="T166" i="1"/>
  <c r="T154" i="1"/>
  <c r="T444" i="1"/>
  <c r="T17" i="1"/>
  <c r="T192" i="1"/>
  <c r="T384" i="1"/>
  <c r="T257" i="1"/>
  <c r="T458" i="1"/>
  <c r="T39" i="1"/>
  <c r="T253" i="1"/>
  <c r="T308" i="1"/>
  <c r="T436" i="1"/>
  <c r="T98" i="1"/>
  <c r="T63" i="1"/>
  <c r="T498" i="1"/>
  <c r="T202" i="1"/>
  <c r="T405" i="1"/>
  <c r="T303" i="1"/>
  <c r="T491" i="1"/>
  <c r="T270" i="1"/>
  <c r="T4" i="1"/>
  <c r="T51" i="1"/>
  <c r="T41" i="1"/>
  <c r="T335" i="1"/>
  <c r="T288" i="1"/>
  <c r="T462" i="1"/>
  <c r="T131" i="1"/>
  <c r="T378" i="1"/>
  <c r="T325" i="1"/>
  <c r="T152" i="1"/>
  <c r="T37" i="1"/>
  <c r="T146" i="1"/>
  <c r="T28" i="1"/>
  <c r="T357" i="1"/>
  <c r="T465" i="1"/>
  <c r="T106" i="1"/>
  <c r="T359" i="1"/>
  <c r="T481" i="1"/>
  <c r="T82" i="1"/>
  <c r="T459" i="1"/>
  <c r="T69" i="1"/>
  <c r="T494" i="1"/>
  <c r="T218" i="1"/>
  <c r="T229" i="1"/>
  <c r="T258" i="1"/>
  <c r="T112" i="1"/>
  <c r="T309" i="1"/>
  <c r="T145" i="1"/>
  <c r="T339" i="1"/>
  <c r="T231" i="1"/>
  <c r="T188" i="1"/>
  <c r="T399" i="1"/>
  <c r="T119" i="1"/>
  <c r="T7" i="1"/>
  <c r="T290" i="1"/>
  <c r="T488" i="1"/>
  <c r="T36" i="1"/>
  <c r="T228" i="1"/>
  <c r="T108" i="1"/>
  <c r="T113" i="1"/>
  <c r="T280" i="1"/>
  <c r="T341" i="1"/>
  <c r="T158" i="1"/>
  <c r="T468" i="1"/>
  <c r="T67" i="1"/>
  <c r="T312" i="1"/>
  <c r="T121" i="1"/>
  <c r="T86" i="1"/>
  <c r="T479" i="1"/>
  <c r="T338" i="1"/>
  <c r="T130" i="1"/>
  <c r="T156" i="1"/>
  <c r="T232" i="1"/>
  <c r="T226" i="1"/>
  <c r="T139" i="1"/>
  <c r="T433" i="1"/>
  <c r="T430" i="1"/>
  <c r="T329" i="1"/>
  <c r="T71" i="1"/>
  <c r="T162" i="1"/>
  <c r="T401" i="1"/>
  <c r="T355" i="1"/>
  <c r="T100" i="1"/>
  <c r="T90" i="1"/>
  <c r="T447" i="1"/>
  <c r="T40" i="1"/>
  <c r="T294" i="1"/>
  <c r="T129" i="1"/>
  <c r="T104" i="1"/>
  <c r="T342" i="1"/>
  <c r="T171" i="1"/>
  <c r="T224" i="1"/>
  <c r="T478" i="1"/>
  <c r="T268" i="1"/>
  <c r="T461" i="1"/>
  <c r="T212" i="1"/>
  <c r="T477" i="1"/>
  <c r="T295" i="1"/>
  <c r="T237" i="1"/>
  <c r="T72" i="1"/>
  <c r="T431" i="1"/>
  <c r="T393" i="1"/>
  <c r="T287" i="1"/>
  <c r="T76" i="1"/>
  <c r="T149" i="1"/>
  <c r="T310" i="1"/>
  <c r="T10" i="1"/>
  <c r="T293" i="1"/>
  <c r="T185" i="1"/>
  <c r="T9" i="1"/>
  <c r="T160" i="1"/>
  <c r="T225" i="1"/>
  <c r="T281" i="1"/>
  <c r="T174" i="1"/>
  <c r="T136" i="1"/>
  <c r="T207" i="1"/>
  <c r="T422" i="1"/>
  <c r="T27" i="1"/>
  <c r="T298" i="1"/>
  <c r="T150" i="1"/>
  <c r="T18" i="1"/>
  <c r="T254" i="1"/>
  <c r="T16" i="1"/>
  <c r="T469" i="1"/>
  <c r="T467" i="1"/>
  <c r="T400" i="1"/>
  <c r="T445" i="1"/>
  <c r="T326" i="1"/>
  <c r="T352" i="1"/>
  <c r="T369" i="1"/>
  <c r="T267" i="1"/>
  <c r="T73" i="1"/>
  <c r="T286" i="1"/>
  <c r="T242" i="1"/>
  <c r="T413" i="1"/>
  <c r="T110" i="1"/>
  <c r="T213" i="1"/>
  <c r="T347" i="1"/>
  <c r="T186" i="1"/>
  <c r="T292" i="1"/>
  <c r="T176" i="1"/>
  <c r="T157" i="1"/>
  <c r="T97" i="1"/>
  <c r="T24" i="1"/>
  <c r="T21" i="1"/>
  <c r="T234" i="1"/>
  <c r="T57" i="1"/>
  <c r="T42" i="1"/>
  <c r="T11" i="1"/>
  <c r="T89" i="1"/>
  <c r="T374" i="1"/>
  <c r="T6" i="1"/>
  <c r="T114" i="1"/>
  <c r="T182" i="1"/>
  <c r="T127" i="1"/>
  <c r="T349" i="1"/>
  <c r="T144" i="1"/>
  <c r="T263" i="1"/>
  <c r="T311" i="1"/>
  <c r="T173" i="1"/>
  <c r="T373" i="1"/>
  <c r="T92" i="1"/>
  <c r="T252" i="1"/>
  <c r="T336" i="1"/>
  <c r="T261" i="1"/>
  <c r="T327" i="1"/>
  <c r="T65" i="1"/>
  <c r="T153" i="1"/>
  <c r="T204" i="1"/>
  <c r="T80" i="1"/>
  <c r="T495" i="1"/>
  <c r="T390" i="1"/>
  <c r="T256" i="1"/>
  <c r="T358" i="1"/>
  <c r="T215" i="1"/>
  <c r="T452" i="1"/>
  <c r="T421" i="1"/>
  <c r="T163" i="1"/>
  <c r="T485" i="1"/>
  <c r="T501" i="1"/>
  <c r="T340" i="1"/>
  <c r="T78" i="1"/>
  <c r="T38" i="1"/>
  <c r="T278" i="1"/>
  <c r="T238" i="1"/>
  <c r="T276" i="1"/>
  <c r="T20" i="1"/>
  <c r="T271" i="1"/>
  <c r="T285" i="1"/>
  <c r="T135" i="1"/>
  <c r="T137" i="1"/>
  <c r="T235" i="1"/>
  <c r="T244" i="1"/>
  <c r="T206" i="1"/>
  <c r="T387" i="1"/>
  <c r="T423" i="1"/>
  <c r="T53" i="1"/>
  <c r="T94" i="1"/>
  <c r="T248" i="1"/>
  <c r="T3" i="1"/>
  <c r="T143" i="1"/>
  <c r="T217" i="1"/>
  <c r="T240" i="1"/>
  <c r="T101" i="1"/>
  <c r="T291" i="1"/>
  <c r="T318" i="1"/>
  <c r="T194" i="1"/>
  <c r="T474" i="1"/>
  <c r="T45" i="1"/>
  <c r="T307" i="1"/>
  <c r="T406" i="1"/>
  <c r="T305" i="1"/>
  <c r="T105" i="1"/>
  <c r="T289" i="1"/>
  <c r="T389" i="1"/>
  <c r="T457" i="1"/>
  <c r="T68" i="1"/>
  <c r="T32" i="1"/>
  <c r="T115" i="1"/>
  <c r="T330" i="1"/>
  <c r="T496" i="1"/>
  <c r="T88" i="1"/>
  <c r="T388" i="1"/>
  <c r="T211" i="1"/>
  <c r="T203" i="1"/>
  <c r="T107" i="1"/>
  <c r="T199" i="1"/>
  <c r="T126" i="1"/>
  <c r="T362" i="1"/>
  <c r="T412" i="1"/>
  <c r="T141" i="1"/>
  <c r="T269" i="1"/>
  <c r="T463" i="1"/>
  <c r="T23" i="1"/>
  <c r="T61" i="1"/>
  <c r="T493" i="1"/>
  <c r="T343" i="1"/>
  <c r="T410" i="1"/>
  <c r="T148" i="1"/>
  <c r="T351" i="1"/>
  <c r="T364" i="1"/>
  <c r="T75" i="1"/>
  <c r="T99" i="1"/>
  <c r="T233" i="1"/>
  <c r="T196" i="1"/>
  <c r="T320" i="1"/>
  <c r="T404" i="1"/>
  <c r="T507" i="1"/>
  <c r="T205" i="1"/>
  <c r="T190" i="1"/>
  <c r="T66" i="1"/>
  <c r="T506" i="1"/>
  <c r="T236" i="1"/>
  <c r="T197" i="1"/>
  <c r="T151" i="1"/>
  <c r="T49" i="1"/>
  <c r="T33" i="1"/>
  <c r="T159" i="1"/>
  <c r="T220" i="1"/>
  <c r="T138" i="1"/>
  <c r="T409" i="1"/>
  <c r="T391" i="1"/>
  <c r="T201" i="1"/>
  <c r="T147" i="1"/>
  <c r="T223" i="1"/>
  <c r="T417" i="1"/>
  <c r="T2" i="1"/>
  <c r="T424" i="1"/>
  <c r="T246" i="1"/>
  <c r="T193" i="1"/>
  <c r="T275" i="1"/>
  <c r="T12" i="1"/>
  <c r="T332" i="1"/>
  <c r="T282" i="1"/>
  <c r="T243" i="1"/>
  <c r="T502" i="1"/>
  <c r="T322" i="1"/>
  <c r="T14" i="1"/>
  <c r="T178" i="1"/>
  <c r="T208" i="1"/>
  <c r="T316" i="1"/>
  <c r="T142" i="1"/>
  <c r="T29" i="1"/>
  <c r="T497" i="1"/>
  <c r="T118" i="1"/>
  <c r="T456" i="1"/>
  <c r="T450" i="1"/>
  <c r="T264" i="1"/>
  <c r="T55" i="1"/>
  <c r="T453" i="1"/>
  <c r="T482" i="1"/>
  <c r="T265" i="1"/>
  <c r="T345" i="1"/>
  <c r="T353" i="1"/>
  <c r="T313" i="1"/>
  <c r="T31" i="1"/>
  <c r="T170" i="1"/>
  <c r="T277" i="1"/>
  <c r="T59" i="1"/>
  <c r="T426" i="1"/>
  <c r="T83" i="1"/>
  <c r="T58" i="1"/>
  <c r="T337" i="1"/>
  <c r="T370" i="1"/>
  <c r="T13" i="1"/>
  <c r="T134" i="1"/>
  <c r="T239" i="1"/>
  <c r="T125" i="1"/>
  <c r="T52" i="1"/>
  <c r="T386" i="1"/>
  <c r="T216" i="1"/>
  <c r="T418" i="1"/>
  <c r="T183" i="1"/>
  <c r="T499" i="1"/>
  <c r="T30" i="1"/>
  <c r="T64" i="1"/>
  <c r="T200" i="1"/>
  <c r="T123" i="1"/>
  <c r="T109" i="1"/>
  <c r="T8" i="1"/>
  <c r="T35" i="1"/>
  <c r="T434" i="1"/>
  <c r="T19" i="1"/>
  <c r="T354" i="1"/>
  <c r="T47" i="1"/>
  <c r="T367" i="1"/>
  <c r="T209" i="1"/>
  <c r="T85" i="1"/>
  <c r="T425" i="1"/>
  <c r="T500" i="1"/>
  <c r="T438" i="1"/>
  <c r="T189" i="1"/>
  <c r="S334" i="1"/>
  <c r="S414" i="1"/>
  <c r="S487" i="1"/>
  <c r="S492" i="1"/>
  <c r="S402" i="1"/>
  <c r="S473" i="1"/>
  <c r="S484" i="1"/>
  <c r="S397" i="1"/>
  <c r="S81" i="1"/>
  <c r="S328" i="1"/>
  <c r="S437" i="1"/>
  <c r="S403" i="1"/>
  <c r="S368" i="1"/>
  <c r="S427" i="1"/>
  <c r="S395" i="1"/>
  <c r="S70" i="1"/>
  <c r="S443" i="1"/>
  <c r="S486" i="1"/>
  <c r="S365" i="1"/>
  <c r="S435" i="1"/>
  <c r="S394" i="1"/>
  <c r="S348" i="1"/>
  <c r="S79" i="1"/>
  <c r="S346" i="1"/>
  <c r="S451" i="1"/>
  <c r="S259" i="1"/>
  <c r="S344" i="1"/>
  <c r="S43" i="1"/>
  <c r="S385" i="1"/>
  <c r="S46" i="1"/>
  <c r="S140" i="1"/>
  <c r="S124" i="1"/>
  <c r="S476" i="1"/>
  <c r="S255" i="1"/>
  <c r="S260" i="1"/>
  <c r="S48" i="1"/>
  <c r="S22" i="1"/>
  <c r="S383" i="1"/>
  <c r="S363" i="1"/>
  <c r="S219" i="1"/>
  <c r="S164" i="1"/>
  <c r="S483" i="1"/>
  <c r="S331" i="1"/>
  <c r="S120" i="1"/>
  <c r="S440" i="1"/>
  <c r="S420" i="1"/>
  <c r="S60" i="1"/>
  <c r="S439" i="1"/>
  <c r="S300" i="1"/>
  <c r="S77" i="1"/>
  <c r="S428" i="1"/>
  <c r="S132" i="1"/>
  <c r="S379" i="1"/>
  <c r="S299" i="1"/>
  <c r="S371" i="1"/>
  <c r="S415" i="1"/>
  <c r="S274" i="1"/>
  <c r="S471" i="1"/>
  <c r="S283" i="1"/>
  <c r="S191" i="1"/>
  <c r="S102" i="1"/>
  <c r="S429" i="1"/>
  <c r="S273" i="1"/>
  <c r="S26" i="1"/>
  <c r="S15" i="1"/>
  <c r="S398" i="1"/>
  <c r="S446" i="1"/>
  <c r="S333" i="1"/>
  <c r="S366" i="1"/>
  <c r="S116" i="1"/>
  <c r="S250" i="1"/>
  <c r="S25" i="1"/>
  <c r="S442" i="1"/>
  <c r="S377" i="1"/>
  <c r="S50" i="1"/>
  <c r="S272" i="1"/>
  <c r="S505" i="1"/>
  <c r="S480" i="1"/>
  <c r="S381" i="1"/>
  <c r="S34" i="1"/>
  <c r="S187" i="1"/>
  <c r="S167" i="1"/>
  <c r="S133" i="1"/>
  <c r="S251" i="1"/>
  <c r="S161" i="1"/>
  <c r="S470" i="1"/>
  <c r="S475" i="1"/>
  <c r="S198" i="1"/>
  <c r="S314" i="1"/>
  <c r="S350" i="1"/>
  <c r="S503" i="1"/>
  <c r="S464" i="1"/>
  <c r="S195" i="1"/>
  <c r="S356" i="1"/>
  <c r="S230" i="1"/>
  <c r="S180" i="1"/>
  <c r="S117" i="1"/>
  <c r="S175" i="1"/>
  <c r="S62" i="1"/>
  <c r="S177" i="1"/>
  <c r="S222" i="1"/>
  <c r="S103" i="1"/>
  <c r="S91" i="1"/>
  <c r="S411" i="1"/>
  <c r="S419" i="1"/>
  <c r="S247" i="1"/>
  <c r="S361" i="1"/>
  <c r="S245" i="1"/>
  <c r="S302" i="1"/>
  <c r="S214" i="1"/>
  <c r="S56" i="1"/>
  <c r="S128" i="1"/>
  <c r="S168" i="1"/>
  <c r="S5" i="1"/>
  <c r="S155" i="1"/>
  <c r="S284" i="1"/>
  <c r="S93" i="1"/>
  <c r="S306" i="1"/>
  <c r="S432" i="1"/>
  <c r="S504" i="1"/>
  <c r="S392" i="1"/>
  <c r="S279" i="1"/>
  <c r="S297" i="1"/>
  <c r="S44" i="1"/>
  <c r="S407" i="1"/>
  <c r="S317" i="1"/>
  <c r="S95" i="1"/>
  <c r="S376" i="1"/>
  <c r="S266" i="1"/>
  <c r="S87" i="1"/>
  <c r="S472" i="1"/>
  <c r="S489" i="1"/>
  <c r="S455" i="1"/>
  <c r="S408" i="1"/>
  <c r="S122" i="1"/>
  <c r="S179" i="1"/>
  <c r="S169" i="1"/>
  <c r="S448" i="1"/>
  <c r="S375" i="1"/>
  <c r="S360" i="1"/>
  <c r="S454" i="1"/>
  <c r="S74" i="1"/>
  <c r="S441" i="1"/>
  <c r="S210" i="1"/>
  <c r="S96" i="1"/>
  <c r="S304" i="1"/>
  <c r="S249" i="1"/>
  <c r="S172" i="1"/>
  <c r="S449" i="1"/>
  <c r="S416" i="1"/>
  <c r="S221" i="1"/>
  <c r="S321" i="1"/>
  <c r="S466" i="1"/>
  <c r="S262" i="1"/>
  <c r="S54" i="1"/>
  <c r="S84" i="1"/>
  <c r="S165" i="1"/>
  <c r="S319" i="1"/>
  <c r="S324" i="1"/>
  <c r="S241" i="1"/>
  <c r="S380" i="1"/>
  <c r="S111" i="1"/>
  <c r="S184" i="1"/>
  <c r="S490" i="1"/>
  <c r="S181" i="1"/>
  <c r="S227" i="1"/>
  <c r="S301" i="1"/>
  <c r="S323" i="1"/>
  <c r="S382" i="1"/>
  <c r="S296" i="1"/>
  <c r="S372" i="1"/>
  <c r="S460" i="1"/>
  <c r="S396" i="1"/>
  <c r="S166" i="1"/>
  <c r="S154" i="1"/>
  <c r="S444" i="1"/>
  <c r="S17" i="1"/>
  <c r="S192" i="1"/>
  <c r="S384" i="1"/>
  <c r="S257" i="1"/>
  <c r="S458" i="1"/>
  <c r="S39" i="1"/>
  <c r="S253" i="1"/>
  <c r="S308" i="1"/>
  <c r="S436" i="1"/>
  <c r="S98" i="1"/>
  <c r="S63" i="1"/>
  <c r="S498" i="1"/>
  <c r="S202" i="1"/>
  <c r="S405" i="1"/>
  <c r="S303" i="1"/>
  <c r="S491" i="1"/>
  <c r="S270" i="1"/>
  <c r="S4" i="1"/>
  <c r="S51" i="1"/>
  <c r="S41" i="1"/>
  <c r="S335" i="1"/>
  <c r="S288" i="1"/>
  <c r="S462" i="1"/>
  <c r="S131" i="1"/>
  <c r="S378" i="1"/>
  <c r="S325" i="1"/>
  <c r="S152" i="1"/>
  <c r="S37" i="1"/>
  <c r="S146" i="1"/>
  <c r="S28" i="1"/>
  <c r="S357" i="1"/>
  <c r="S465" i="1"/>
  <c r="S106" i="1"/>
  <c r="S359" i="1"/>
  <c r="S481" i="1"/>
  <c r="S82" i="1"/>
  <c r="S459" i="1"/>
  <c r="S69" i="1"/>
  <c r="S494" i="1"/>
  <c r="S218" i="1"/>
  <c r="S229" i="1"/>
  <c r="S258" i="1"/>
  <c r="S112" i="1"/>
  <c r="S309" i="1"/>
  <c r="S145" i="1"/>
  <c r="S339" i="1"/>
  <c r="S231" i="1"/>
  <c r="S188" i="1"/>
  <c r="S399" i="1"/>
  <c r="S119" i="1"/>
  <c r="S7" i="1"/>
  <c r="S290" i="1"/>
  <c r="S488" i="1"/>
  <c r="S36" i="1"/>
  <c r="S228" i="1"/>
  <c r="S108" i="1"/>
  <c r="S113" i="1"/>
  <c r="S280" i="1"/>
  <c r="S341" i="1"/>
  <c r="S158" i="1"/>
  <c r="S468" i="1"/>
  <c r="S67" i="1"/>
  <c r="S312" i="1"/>
  <c r="S121" i="1"/>
  <c r="S86" i="1"/>
  <c r="S479" i="1"/>
  <c r="S338" i="1"/>
  <c r="S130" i="1"/>
  <c r="S156" i="1"/>
  <c r="S232" i="1"/>
  <c r="S226" i="1"/>
  <c r="S139" i="1"/>
  <c r="S433" i="1"/>
  <c r="S430" i="1"/>
  <c r="S329" i="1"/>
  <c r="S71" i="1"/>
  <c r="S162" i="1"/>
  <c r="S401" i="1"/>
  <c r="S355" i="1"/>
  <c r="S100" i="1"/>
  <c r="S90" i="1"/>
  <c r="S447" i="1"/>
  <c r="S40" i="1"/>
  <c r="S294" i="1"/>
  <c r="S129" i="1"/>
  <c r="S104" i="1"/>
  <c r="S342" i="1"/>
  <c r="S171" i="1"/>
  <c r="S224" i="1"/>
  <c r="S478" i="1"/>
  <c r="S268" i="1"/>
  <c r="S461" i="1"/>
  <c r="S212" i="1"/>
  <c r="S477" i="1"/>
  <c r="S295" i="1"/>
  <c r="S237" i="1"/>
  <c r="S72" i="1"/>
  <c r="S431" i="1"/>
  <c r="S393" i="1"/>
  <c r="S287" i="1"/>
  <c r="S76" i="1"/>
  <c r="S149" i="1"/>
  <c r="S310" i="1"/>
  <c r="S10" i="1"/>
  <c r="S293" i="1"/>
  <c r="S185" i="1"/>
  <c r="S9" i="1"/>
  <c r="S160" i="1"/>
  <c r="S225" i="1"/>
  <c r="S281" i="1"/>
  <c r="S174" i="1"/>
  <c r="S136" i="1"/>
  <c r="S207" i="1"/>
  <c r="S422" i="1"/>
  <c r="S27" i="1"/>
  <c r="S298" i="1"/>
  <c r="S150" i="1"/>
  <c r="S18" i="1"/>
  <c r="S254" i="1"/>
  <c r="S16" i="1"/>
  <c r="S469" i="1"/>
  <c r="S467" i="1"/>
  <c r="S400" i="1"/>
  <c r="S445" i="1"/>
  <c r="S326" i="1"/>
  <c r="S352" i="1"/>
  <c r="S369" i="1"/>
  <c r="S267" i="1"/>
  <c r="S73" i="1"/>
  <c r="S286" i="1"/>
  <c r="S242" i="1"/>
  <c r="S413" i="1"/>
  <c r="S110" i="1"/>
  <c r="S213" i="1"/>
  <c r="S347" i="1"/>
  <c r="S186" i="1"/>
  <c r="S292" i="1"/>
  <c r="S176" i="1"/>
  <c r="S157" i="1"/>
  <c r="S97" i="1"/>
  <c r="S24" i="1"/>
  <c r="S21" i="1"/>
  <c r="S234" i="1"/>
  <c r="S57" i="1"/>
  <c r="S42" i="1"/>
  <c r="S11" i="1"/>
  <c r="S89" i="1"/>
  <c r="S374" i="1"/>
  <c r="S6" i="1"/>
  <c r="S114" i="1"/>
  <c r="S182" i="1"/>
  <c r="S127" i="1"/>
  <c r="S349" i="1"/>
  <c r="S144" i="1"/>
  <c r="S263" i="1"/>
  <c r="S311" i="1"/>
  <c r="S173" i="1"/>
  <c r="S373" i="1"/>
  <c r="S92" i="1"/>
  <c r="S252" i="1"/>
  <c r="S336" i="1"/>
  <c r="S261" i="1"/>
  <c r="S327" i="1"/>
  <c r="S65" i="1"/>
  <c r="S153" i="1"/>
  <c r="S204" i="1"/>
  <c r="S80" i="1"/>
  <c r="S495" i="1"/>
  <c r="S390" i="1"/>
  <c r="S256" i="1"/>
  <c r="S358" i="1"/>
  <c r="S215" i="1"/>
  <c r="S452" i="1"/>
  <c r="S421" i="1"/>
  <c r="S163" i="1"/>
  <c r="S485" i="1"/>
  <c r="S501" i="1"/>
  <c r="S340" i="1"/>
  <c r="S78" i="1"/>
  <c r="S38" i="1"/>
  <c r="S278" i="1"/>
  <c r="S238" i="1"/>
  <c r="S276" i="1"/>
  <c r="S20" i="1"/>
  <c r="S271" i="1"/>
  <c r="S285" i="1"/>
  <c r="S135" i="1"/>
  <c r="S137" i="1"/>
  <c r="S235" i="1"/>
  <c r="S244" i="1"/>
  <c r="S206" i="1"/>
  <c r="S387" i="1"/>
  <c r="S423" i="1"/>
  <c r="S53" i="1"/>
  <c r="S94" i="1"/>
  <c r="S248" i="1"/>
  <c r="S3" i="1"/>
  <c r="S143" i="1"/>
  <c r="S217" i="1"/>
  <c r="S240" i="1"/>
  <c r="S101" i="1"/>
  <c r="S291" i="1"/>
  <c r="S318" i="1"/>
  <c r="S194" i="1"/>
  <c r="S474" i="1"/>
  <c r="S45" i="1"/>
  <c r="S307" i="1"/>
  <c r="S406" i="1"/>
  <c r="S305" i="1"/>
  <c r="S105" i="1"/>
  <c r="S289" i="1"/>
  <c r="S389" i="1"/>
  <c r="S457" i="1"/>
  <c r="S68" i="1"/>
  <c r="S32" i="1"/>
  <c r="S115" i="1"/>
  <c r="S330" i="1"/>
  <c r="S496" i="1"/>
  <c r="S88" i="1"/>
  <c r="S388" i="1"/>
  <c r="S211" i="1"/>
  <c r="S203" i="1"/>
  <c r="S107" i="1"/>
  <c r="S199" i="1"/>
  <c r="S126" i="1"/>
  <c r="S362" i="1"/>
  <c r="S412" i="1"/>
  <c r="S141" i="1"/>
  <c r="S269" i="1"/>
  <c r="S463" i="1"/>
  <c r="S23" i="1"/>
  <c r="S61" i="1"/>
  <c r="S493" i="1"/>
  <c r="S343" i="1"/>
  <c r="S410" i="1"/>
  <c r="S148" i="1"/>
  <c r="S351" i="1"/>
  <c r="S364" i="1"/>
  <c r="S75" i="1"/>
  <c r="S99" i="1"/>
  <c r="S233" i="1"/>
  <c r="S196" i="1"/>
  <c r="S320" i="1"/>
  <c r="S404" i="1"/>
  <c r="S507" i="1"/>
  <c r="S205" i="1"/>
  <c r="S190" i="1"/>
  <c r="S66" i="1"/>
  <c r="S506" i="1"/>
  <c r="S236" i="1"/>
  <c r="S197" i="1"/>
  <c r="S151" i="1"/>
  <c r="S49" i="1"/>
  <c r="S33" i="1"/>
  <c r="S159" i="1"/>
  <c r="S220" i="1"/>
  <c r="S138" i="1"/>
  <c r="S409" i="1"/>
  <c r="S391" i="1"/>
  <c r="S201" i="1"/>
  <c r="S147" i="1"/>
  <c r="S223" i="1"/>
  <c r="S417" i="1"/>
  <c r="S2" i="1"/>
  <c r="S424" i="1"/>
  <c r="S246" i="1"/>
  <c r="S193" i="1"/>
  <c r="S275" i="1"/>
  <c r="S12" i="1"/>
  <c r="S332" i="1"/>
  <c r="S282" i="1"/>
  <c r="S243" i="1"/>
  <c r="S502" i="1"/>
  <c r="S322" i="1"/>
  <c r="S14" i="1"/>
  <c r="S178" i="1"/>
  <c r="S208" i="1"/>
  <c r="S316" i="1"/>
  <c r="S142" i="1"/>
  <c r="S29" i="1"/>
  <c r="S497" i="1"/>
  <c r="S118" i="1"/>
  <c r="S456" i="1"/>
  <c r="S450" i="1"/>
  <c r="S264" i="1"/>
  <c r="S55" i="1"/>
  <c r="S453" i="1"/>
  <c r="S482" i="1"/>
  <c r="S265" i="1"/>
  <c r="S345" i="1"/>
  <c r="S353" i="1"/>
  <c r="S313" i="1"/>
  <c r="S31" i="1"/>
  <c r="S170" i="1"/>
  <c r="S277" i="1"/>
  <c r="S59" i="1"/>
  <c r="S426" i="1"/>
  <c r="S83" i="1"/>
  <c r="S58" i="1"/>
  <c r="S337" i="1"/>
  <c r="S370" i="1"/>
  <c r="S13" i="1"/>
  <c r="S134" i="1"/>
  <c r="S239" i="1"/>
  <c r="S125" i="1"/>
  <c r="S52" i="1"/>
  <c r="S386" i="1"/>
  <c r="S216" i="1"/>
  <c r="S418" i="1"/>
  <c r="S183" i="1"/>
  <c r="S499" i="1"/>
  <c r="S30" i="1"/>
  <c r="S64" i="1"/>
  <c r="S200" i="1"/>
  <c r="S123" i="1"/>
  <c r="S109" i="1"/>
  <c r="S8" i="1"/>
  <c r="S35" i="1"/>
  <c r="S434" i="1"/>
  <c r="S19" i="1"/>
  <c r="S354" i="1"/>
  <c r="S47" i="1"/>
  <c r="S367" i="1"/>
  <c r="S209" i="1"/>
  <c r="S85" i="1"/>
  <c r="S425" i="1"/>
  <c r="S500" i="1"/>
  <c r="S438" i="1"/>
  <c r="S189" i="1"/>
  <c r="R334" i="1"/>
  <c r="R414" i="1"/>
  <c r="R487" i="1"/>
  <c r="R492" i="1"/>
  <c r="R402" i="1"/>
  <c r="R473" i="1"/>
  <c r="R484" i="1"/>
  <c r="R397" i="1"/>
  <c r="R81" i="1"/>
  <c r="R328" i="1"/>
  <c r="R437" i="1"/>
  <c r="R403" i="1"/>
  <c r="R368" i="1"/>
  <c r="R427" i="1"/>
  <c r="R395" i="1"/>
  <c r="R70" i="1"/>
  <c r="R443" i="1"/>
  <c r="R486" i="1"/>
  <c r="R365" i="1"/>
  <c r="R435" i="1"/>
  <c r="R394" i="1"/>
  <c r="R348" i="1"/>
  <c r="R79" i="1"/>
  <c r="R346" i="1"/>
  <c r="R451" i="1"/>
  <c r="R259" i="1"/>
  <c r="R344" i="1"/>
  <c r="R43" i="1"/>
  <c r="R385" i="1"/>
  <c r="R46" i="1"/>
  <c r="R140" i="1"/>
  <c r="R124" i="1"/>
  <c r="R476" i="1"/>
  <c r="R255" i="1"/>
  <c r="R260" i="1"/>
  <c r="R48" i="1"/>
  <c r="R22" i="1"/>
  <c r="R383" i="1"/>
  <c r="R363" i="1"/>
  <c r="R219" i="1"/>
  <c r="R164" i="1"/>
  <c r="R483" i="1"/>
  <c r="R331" i="1"/>
  <c r="R120" i="1"/>
  <c r="R440" i="1"/>
  <c r="R420" i="1"/>
  <c r="R60" i="1"/>
  <c r="R439" i="1"/>
  <c r="R300" i="1"/>
  <c r="R77" i="1"/>
  <c r="R428" i="1"/>
  <c r="R132" i="1"/>
  <c r="R379" i="1"/>
  <c r="R299" i="1"/>
  <c r="R371" i="1"/>
  <c r="R415" i="1"/>
  <c r="R274" i="1"/>
  <c r="R471" i="1"/>
  <c r="R283" i="1"/>
  <c r="R191" i="1"/>
  <c r="R102" i="1"/>
  <c r="R429" i="1"/>
  <c r="R273" i="1"/>
  <c r="R26" i="1"/>
  <c r="R15" i="1"/>
  <c r="R398" i="1"/>
  <c r="R446" i="1"/>
  <c r="R333" i="1"/>
  <c r="R366" i="1"/>
  <c r="R116" i="1"/>
  <c r="R250" i="1"/>
  <c r="R25" i="1"/>
  <c r="R442" i="1"/>
  <c r="R377" i="1"/>
  <c r="R50" i="1"/>
  <c r="R272" i="1"/>
  <c r="R505" i="1"/>
  <c r="R480" i="1"/>
  <c r="R381" i="1"/>
  <c r="R34" i="1"/>
  <c r="R187" i="1"/>
  <c r="R167" i="1"/>
  <c r="R133" i="1"/>
  <c r="R251" i="1"/>
  <c r="R161" i="1"/>
  <c r="R470" i="1"/>
  <c r="R475" i="1"/>
  <c r="R198" i="1"/>
  <c r="R314" i="1"/>
  <c r="R350" i="1"/>
  <c r="R503" i="1"/>
  <c r="R464" i="1"/>
  <c r="R195" i="1"/>
  <c r="R356" i="1"/>
  <c r="R230" i="1"/>
  <c r="R180" i="1"/>
  <c r="R117" i="1"/>
  <c r="R175" i="1"/>
  <c r="R62" i="1"/>
  <c r="R177" i="1"/>
  <c r="R222" i="1"/>
  <c r="R103" i="1"/>
  <c r="R91" i="1"/>
  <c r="R411" i="1"/>
  <c r="R419" i="1"/>
  <c r="R247" i="1"/>
  <c r="R361" i="1"/>
  <c r="R245" i="1"/>
  <c r="R302" i="1"/>
  <c r="R214" i="1"/>
  <c r="R56" i="1"/>
  <c r="R128" i="1"/>
  <c r="R168" i="1"/>
  <c r="R5" i="1"/>
  <c r="R155" i="1"/>
  <c r="R284" i="1"/>
  <c r="R93" i="1"/>
  <c r="R306" i="1"/>
  <c r="R432" i="1"/>
  <c r="R504" i="1"/>
  <c r="R392" i="1"/>
  <c r="R279" i="1"/>
  <c r="R297" i="1"/>
  <c r="R44" i="1"/>
  <c r="R407" i="1"/>
  <c r="R317" i="1"/>
  <c r="R95" i="1"/>
  <c r="R376" i="1"/>
  <c r="R266" i="1"/>
  <c r="R87" i="1"/>
  <c r="R472" i="1"/>
  <c r="R489" i="1"/>
  <c r="R455" i="1"/>
  <c r="R408" i="1"/>
  <c r="R122" i="1"/>
  <c r="R179" i="1"/>
  <c r="R169" i="1"/>
  <c r="R448" i="1"/>
  <c r="R375" i="1"/>
  <c r="R360" i="1"/>
  <c r="R454" i="1"/>
  <c r="R74" i="1"/>
  <c r="R441" i="1"/>
  <c r="R210" i="1"/>
  <c r="R96" i="1"/>
  <c r="R304" i="1"/>
  <c r="R249" i="1"/>
  <c r="R172" i="1"/>
  <c r="R449" i="1"/>
  <c r="R416" i="1"/>
  <c r="R221" i="1"/>
  <c r="R321" i="1"/>
  <c r="R466" i="1"/>
  <c r="R262" i="1"/>
  <c r="R54" i="1"/>
  <c r="R84" i="1"/>
  <c r="R165" i="1"/>
  <c r="R319" i="1"/>
  <c r="R324" i="1"/>
  <c r="R241" i="1"/>
  <c r="R380" i="1"/>
  <c r="R111" i="1"/>
  <c r="R184" i="1"/>
  <c r="R490" i="1"/>
  <c r="R181" i="1"/>
  <c r="R227" i="1"/>
  <c r="R301" i="1"/>
  <c r="R323" i="1"/>
  <c r="R382" i="1"/>
  <c r="R296" i="1"/>
  <c r="R372" i="1"/>
  <c r="R460" i="1"/>
  <c r="R396" i="1"/>
  <c r="R166" i="1"/>
  <c r="R154" i="1"/>
  <c r="R444" i="1"/>
  <c r="R17" i="1"/>
  <c r="R192" i="1"/>
  <c r="R384" i="1"/>
  <c r="R257" i="1"/>
  <c r="R458" i="1"/>
  <c r="R39" i="1"/>
  <c r="R253" i="1"/>
  <c r="R308" i="1"/>
  <c r="R436" i="1"/>
  <c r="R98" i="1"/>
  <c r="R63" i="1"/>
  <c r="R498" i="1"/>
  <c r="R202" i="1"/>
  <c r="R405" i="1"/>
  <c r="R303" i="1"/>
  <c r="R491" i="1"/>
  <c r="R270" i="1"/>
  <c r="R4" i="1"/>
  <c r="R51" i="1"/>
  <c r="R41" i="1"/>
  <c r="R335" i="1"/>
  <c r="R288" i="1"/>
  <c r="R462" i="1"/>
  <c r="R131" i="1"/>
  <c r="R378" i="1"/>
  <c r="R325" i="1"/>
  <c r="R152" i="1"/>
  <c r="R37" i="1"/>
  <c r="R146" i="1"/>
  <c r="R28" i="1"/>
  <c r="R357" i="1"/>
  <c r="R465" i="1"/>
  <c r="R106" i="1"/>
  <c r="R359" i="1"/>
  <c r="R481" i="1"/>
  <c r="R82" i="1"/>
  <c r="R459" i="1"/>
  <c r="R69" i="1"/>
  <c r="R494" i="1"/>
  <c r="R218" i="1"/>
  <c r="R229" i="1"/>
  <c r="R258" i="1"/>
  <c r="R112" i="1"/>
  <c r="R309" i="1"/>
  <c r="R145" i="1"/>
  <c r="R339" i="1"/>
  <c r="R231" i="1"/>
  <c r="R188" i="1"/>
  <c r="R399" i="1"/>
  <c r="R119" i="1"/>
  <c r="R7" i="1"/>
  <c r="R290" i="1"/>
  <c r="R488" i="1"/>
  <c r="R36" i="1"/>
  <c r="R228" i="1"/>
  <c r="R108" i="1"/>
  <c r="R113" i="1"/>
  <c r="R280" i="1"/>
  <c r="R341" i="1"/>
  <c r="R158" i="1"/>
  <c r="R468" i="1"/>
  <c r="R67" i="1"/>
  <c r="R312" i="1"/>
  <c r="R121" i="1"/>
  <c r="R86" i="1"/>
  <c r="R479" i="1"/>
  <c r="R338" i="1"/>
  <c r="R130" i="1"/>
  <c r="R156" i="1"/>
  <c r="R232" i="1"/>
  <c r="R226" i="1"/>
  <c r="R139" i="1"/>
  <c r="R433" i="1"/>
  <c r="R430" i="1"/>
  <c r="R329" i="1"/>
  <c r="R71" i="1"/>
  <c r="R162" i="1"/>
  <c r="R401" i="1"/>
  <c r="R355" i="1"/>
  <c r="R100" i="1"/>
  <c r="R90" i="1"/>
  <c r="R447" i="1"/>
  <c r="R40" i="1"/>
  <c r="R294" i="1"/>
  <c r="R129" i="1"/>
  <c r="R104" i="1"/>
  <c r="R342" i="1"/>
  <c r="R171" i="1"/>
  <c r="R224" i="1"/>
  <c r="R478" i="1"/>
  <c r="R268" i="1"/>
  <c r="R461" i="1"/>
  <c r="R212" i="1"/>
  <c r="R477" i="1"/>
  <c r="R295" i="1"/>
  <c r="R237" i="1"/>
  <c r="R72" i="1"/>
  <c r="R431" i="1"/>
  <c r="R393" i="1"/>
  <c r="R287" i="1"/>
  <c r="R76" i="1"/>
  <c r="R149" i="1"/>
  <c r="R310" i="1"/>
  <c r="R10" i="1"/>
  <c r="R293" i="1"/>
  <c r="R185" i="1"/>
  <c r="R9" i="1"/>
  <c r="R160" i="1"/>
  <c r="R225" i="1"/>
  <c r="R281" i="1"/>
  <c r="R174" i="1"/>
  <c r="R136" i="1"/>
  <c r="R207" i="1"/>
  <c r="R422" i="1"/>
  <c r="R27" i="1"/>
  <c r="R298" i="1"/>
  <c r="R150" i="1"/>
  <c r="R18" i="1"/>
  <c r="R254" i="1"/>
  <c r="R16" i="1"/>
  <c r="R469" i="1"/>
  <c r="R467" i="1"/>
  <c r="R400" i="1"/>
  <c r="R445" i="1"/>
  <c r="R326" i="1"/>
  <c r="R352" i="1"/>
  <c r="R369" i="1"/>
  <c r="R267" i="1"/>
  <c r="R73" i="1"/>
  <c r="R286" i="1"/>
  <c r="R242" i="1"/>
  <c r="R413" i="1"/>
  <c r="R110" i="1"/>
  <c r="R213" i="1"/>
  <c r="R347" i="1"/>
  <c r="R186" i="1"/>
  <c r="R292" i="1"/>
  <c r="R176" i="1"/>
  <c r="R157" i="1"/>
  <c r="R97" i="1"/>
  <c r="R24" i="1"/>
  <c r="R21" i="1"/>
  <c r="R234" i="1"/>
  <c r="R57" i="1"/>
  <c r="R42" i="1"/>
  <c r="R11" i="1"/>
  <c r="R89" i="1"/>
  <c r="R374" i="1"/>
  <c r="R6" i="1"/>
  <c r="R114" i="1"/>
  <c r="R182" i="1"/>
  <c r="R127" i="1"/>
  <c r="R349" i="1"/>
  <c r="R144" i="1"/>
  <c r="R263" i="1"/>
  <c r="R311" i="1"/>
  <c r="R173" i="1"/>
  <c r="R373" i="1"/>
  <c r="R92" i="1"/>
  <c r="R252" i="1"/>
  <c r="R336" i="1"/>
  <c r="R261" i="1"/>
  <c r="R327" i="1"/>
  <c r="R65" i="1"/>
  <c r="R153" i="1"/>
  <c r="R204" i="1"/>
  <c r="R80" i="1"/>
  <c r="R495" i="1"/>
  <c r="R390" i="1"/>
  <c r="R256" i="1"/>
  <c r="R358" i="1"/>
  <c r="R215" i="1"/>
  <c r="R452" i="1"/>
  <c r="R421" i="1"/>
  <c r="R163" i="1"/>
  <c r="R485" i="1"/>
  <c r="R501" i="1"/>
  <c r="R340" i="1"/>
  <c r="R78" i="1"/>
  <c r="R38" i="1"/>
  <c r="R278" i="1"/>
  <c r="R238" i="1"/>
  <c r="R276" i="1"/>
  <c r="R20" i="1"/>
  <c r="R271" i="1"/>
  <c r="R285" i="1"/>
  <c r="R135" i="1"/>
  <c r="R137" i="1"/>
  <c r="R235" i="1"/>
  <c r="R244" i="1"/>
  <c r="R206" i="1"/>
  <c r="R387" i="1"/>
  <c r="R423" i="1"/>
  <c r="R53" i="1"/>
  <c r="R94" i="1"/>
  <c r="R248" i="1"/>
  <c r="R3" i="1"/>
  <c r="R143" i="1"/>
  <c r="R217" i="1"/>
  <c r="R240" i="1"/>
  <c r="R101" i="1"/>
  <c r="R291" i="1"/>
  <c r="R318" i="1"/>
  <c r="R194" i="1"/>
  <c r="R474" i="1"/>
  <c r="R45" i="1"/>
  <c r="R307" i="1"/>
  <c r="R406" i="1"/>
  <c r="R305" i="1"/>
  <c r="R105" i="1"/>
  <c r="R289" i="1"/>
  <c r="R389" i="1"/>
  <c r="R457" i="1"/>
  <c r="R68" i="1"/>
  <c r="R32" i="1"/>
  <c r="R115" i="1"/>
  <c r="R330" i="1"/>
  <c r="R496" i="1"/>
  <c r="R88" i="1"/>
  <c r="R388" i="1"/>
  <c r="R211" i="1"/>
  <c r="R203" i="1"/>
  <c r="R107" i="1"/>
  <c r="R199" i="1"/>
  <c r="R126" i="1"/>
  <c r="R362" i="1"/>
  <c r="R412" i="1"/>
  <c r="R141" i="1"/>
  <c r="R269" i="1"/>
  <c r="R463" i="1"/>
  <c r="R23" i="1"/>
  <c r="R61" i="1"/>
  <c r="R493" i="1"/>
  <c r="R343" i="1"/>
  <c r="R410" i="1"/>
  <c r="R148" i="1"/>
  <c r="R351" i="1"/>
  <c r="R364" i="1"/>
  <c r="R75" i="1"/>
  <c r="R99" i="1"/>
  <c r="R233" i="1"/>
  <c r="R196" i="1"/>
  <c r="R320" i="1"/>
  <c r="R404" i="1"/>
  <c r="R507" i="1"/>
  <c r="R205" i="1"/>
  <c r="R190" i="1"/>
  <c r="R66" i="1"/>
  <c r="R506" i="1"/>
  <c r="R236" i="1"/>
  <c r="R197" i="1"/>
  <c r="R151" i="1"/>
  <c r="R49" i="1"/>
  <c r="R33" i="1"/>
  <c r="R159" i="1"/>
  <c r="R220" i="1"/>
  <c r="R138" i="1"/>
  <c r="R409" i="1"/>
  <c r="R391" i="1"/>
  <c r="R201" i="1"/>
  <c r="R147" i="1"/>
  <c r="R223" i="1"/>
  <c r="R417" i="1"/>
  <c r="R2" i="1"/>
  <c r="R424" i="1"/>
  <c r="R246" i="1"/>
  <c r="R193" i="1"/>
  <c r="R275" i="1"/>
  <c r="R12" i="1"/>
  <c r="R332" i="1"/>
  <c r="R282" i="1"/>
  <c r="R243" i="1"/>
  <c r="R502" i="1"/>
  <c r="R322" i="1"/>
  <c r="R14" i="1"/>
  <c r="R178" i="1"/>
  <c r="R208" i="1"/>
  <c r="R316" i="1"/>
  <c r="R142" i="1"/>
  <c r="R29" i="1"/>
  <c r="R497" i="1"/>
  <c r="R118" i="1"/>
  <c r="R456" i="1"/>
  <c r="R450" i="1"/>
  <c r="R264" i="1"/>
  <c r="R55" i="1"/>
  <c r="R453" i="1"/>
  <c r="R482" i="1"/>
  <c r="R265" i="1"/>
  <c r="R345" i="1"/>
  <c r="R353" i="1"/>
  <c r="R313" i="1"/>
  <c r="R31" i="1"/>
  <c r="R170" i="1"/>
  <c r="R277" i="1"/>
  <c r="R59" i="1"/>
  <c r="R426" i="1"/>
  <c r="R83" i="1"/>
  <c r="R58" i="1"/>
  <c r="R337" i="1"/>
  <c r="R370" i="1"/>
  <c r="R13" i="1"/>
  <c r="R134" i="1"/>
  <c r="R239" i="1"/>
  <c r="R125" i="1"/>
  <c r="R52" i="1"/>
  <c r="R386" i="1"/>
  <c r="R216" i="1"/>
  <c r="R418" i="1"/>
  <c r="R183" i="1"/>
  <c r="R499" i="1"/>
  <c r="R30" i="1"/>
  <c r="R64" i="1"/>
  <c r="R200" i="1"/>
  <c r="R123" i="1"/>
  <c r="R109" i="1"/>
  <c r="R8" i="1"/>
  <c r="R35" i="1"/>
  <c r="R434" i="1"/>
  <c r="R19" i="1"/>
  <c r="R354" i="1"/>
  <c r="R47" i="1"/>
  <c r="R367" i="1"/>
  <c r="R209" i="1"/>
  <c r="R85" i="1"/>
  <c r="R425" i="1"/>
  <c r="R500" i="1"/>
  <c r="R438" i="1"/>
  <c r="R189" i="1"/>
  <c r="Q334" i="1"/>
  <c r="Q414" i="1"/>
  <c r="Q487" i="1"/>
  <c r="Q492" i="1"/>
  <c r="Q402" i="1"/>
  <c r="Q473" i="1"/>
  <c r="Q484" i="1"/>
  <c r="Q397" i="1"/>
  <c r="Q81" i="1"/>
  <c r="Q328" i="1"/>
  <c r="Q437" i="1"/>
  <c r="Q403" i="1"/>
  <c r="Q368" i="1"/>
  <c r="Q427" i="1"/>
  <c r="Q395" i="1"/>
  <c r="Q70" i="1"/>
  <c r="Q443" i="1"/>
  <c r="Q486" i="1"/>
  <c r="Q365" i="1"/>
  <c r="Q435" i="1"/>
  <c r="Q394" i="1"/>
  <c r="Q348" i="1"/>
  <c r="Q79" i="1"/>
  <c r="Q346" i="1"/>
  <c r="Q451" i="1"/>
  <c r="Q259" i="1"/>
  <c r="Q344" i="1"/>
  <c r="Q43" i="1"/>
  <c r="Q385" i="1"/>
  <c r="Q46" i="1"/>
  <c r="Q140" i="1"/>
  <c r="Q124" i="1"/>
  <c r="Q476" i="1"/>
  <c r="Q255" i="1"/>
  <c r="Q260" i="1"/>
  <c r="Q48" i="1"/>
  <c r="Q22" i="1"/>
  <c r="Q383" i="1"/>
  <c r="Q363" i="1"/>
  <c r="Q219" i="1"/>
  <c r="Q164" i="1"/>
  <c r="Q483" i="1"/>
  <c r="Q331" i="1"/>
  <c r="Q120" i="1"/>
  <c r="Q440" i="1"/>
  <c r="Q420" i="1"/>
  <c r="Q60" i="1"/>
  <c r="Q439" i="1"/>
  <c r="Q300" i="1"/>
  <c r="Q77" i="1"/>
  <c r="Q428" i="1"/>
  <c r="Q132" i="1"/>
  <c r="Q379" i="1"/>
  <c r="Q299" i="1"/>
  <c r="Q371" i="1"/>
  <c r="Q415" i="1"/>
  <c r="Q274" i="1"/>
  <c r="Q471" i="1"/>
  <c r="Q283" i="1"/>
  <c r="Q191" i="1"/>
  <c r="Q102" i="1"/>
  <c r="Q429" i="1"/>
  <c r="Q273" i="1"/>
  <c r="Q26" i="1"/>
  <c r="Q15" i="1"/>
  <c r="Q398" i="1"/>
  <c r="Q446" i="1"/>
  <c r="Q333" i="1"/>
  <c r="Q366" i="1"/>
  <c r="Q116" i="1"/>
  <c r="Q250" i="1"/>
  <c r="Q25" i="1"/>
  <c r="Q442" i="1"/>
  <c r="Q377" i="1"/>
  <c r="Q50" i="1"/>
  <c r="Q272" i="1"/>
  <c r="Q505" i="1"/>
  <c r="Q480" i="1"/>
  <c r="Q381" i="1"/>
  <c r="Q34" i="1"/>
  <c r="Q187" i="1"/>
  <c r="Q167" i="1"/>
  <c r="Q133" i="1"/>
  <c r="Q251" i="1"/>
  <c r="Q161" i="1"/>
  <c r="Q470" i="1"/>
  <c r="Q475" i="1"/>
  <c r="Q198" i="1"/>
  <c r="Q314" i="1"/>
  <c r="Q350" i="1"/>
  <c r="Q503" i="1"/>
  <c r="Q464" i="1"/>
  <c r="Q195" i="1"/>
  <c r="Q356" i="1"/>
  <c r="Q230" i="1"/>
  <c r="Q180" i="1"/>
  <c r="Q117" i="1"/>
  <c r="Q175" i="1"/>
  <c r="Q62" i="1"/>
  <c r="Q177" i="1"/>
  <c r="Q222" i="1"/>
  <c r="Q103" i="1"/>
  <c r="Q91" i="1"/>
  <c r="Q411" i="1"/>
  <c r="Q419" i="1"/>
  <c r="Q247" i="1"/>
  <c r="Q361" i="1"/>
  <c r="Q245" i="1"/>
  <c r="Q302" i="1"/>
  <c r="Q214" i="1"/>
  <c r="Q56" i="1"/>
  <c r="Q128" i="1"/>
  <c r="Q168" i="1"/>
  <c r="Q5" i="1"/>
  <c r="Q155" i="1"/>
  <c r="Q284" i="1"/>
  <c r="Q93" i="1"/>
  <c r="Q306" i="1"/>
  <c r="Q432" i="1"/>
  <c r="Q504" i="1"/>
  <c r="Q392" i="1"/>
  <c r="Q279" i="1"/>
  <c r="Q297" i="1"/>
  <c r="Q44" i="1"/>
  <c r="Q407" i="1"/>
  <c r="Q317" i="1"/>
  <c r="Q95" i="1"/>
  <c r="Q376" i="1"/>
  <c r="Q266" i="1"/>
  <c r="Q87" i="1"/>
  <c r="Q472" i="1"/>
  <c r="Q489" i="1"/>
  <c r="Q455" i="1"/>
  <c r="Q408" i="1"/>
  <c r="Q122" i="1"/>
  <c r="Q179" i="1"/>
  <c r="Q169" i="1"/>
  <c r="Q448" i="1"/>
  <c r="Q375" i="1"/>
  <c r="Q360" i="1"/>
  <c r="Q454" i="1"/>
  <c r="Q74" i="1"/>
  <c r="Q441" i="1"/>
  <c r="Q210" i="1"/>
  <c r="Q96" i="1"/>
  <c r="Q304" i="1"/>
  <c r="Q249" i="1"/>
  <c r="Q172" i="1"/>
  <c r="Q449" i="1"/>
  <c r="Q416" i="1"/>
  <c r="Q221" i="1"/>
  <c r="Q321" i="1"/>
  <c r="Q466" i="1"/>
  <c r="Q262" i="1"/>
  <c r="Q54" i="1"/>
  <c r="Q84" i="1"/>
  <c r="Q165" i="1"/>
  <c r="Q319" i="1"/>
  <c r="Q324" i="1"/>
  <c r="Q241" i="1"/>
  <c r="Q380" i="1"/>
  <c r="Q111" i="1"/>
  <c r="Q184" i="1"/>
  <c r="Q490" i="1"/>
  <c r="Q181" i="1"/>
  <c r="Q227" i="1"/>
  <c r="Q301" i="1"/>
  <c r="Q323" i="1"/>
  <c r="Q382" i="1"/>
  <c r="Q296" i="1"/>
  <c r="Q372" i="1"/>
  <c r="Q460" i="1"/>
  <c r="Q396" i="1"/>
  <c r="Q166" i="1"/>
  <c r="Q154" i="1"/>
  <c r="Q444" i="1"/>
  <c r="Q17" i="1"/>
  <c r="Q192" i="1"/>
  <c r="Q384" i="1"/>
  <c r="Q257" i="1"/>
  <c r="Q458" i="1"/>
  <c r="Q39" i="1"/>
  <c r="Q253" i="1"/>
  <c r="Q308" i="1"/>
  <c r="Q436" i="1"/>
  <c r="Q98" i="1"/>
  <c r="Q63" i="1"/>
  <c r="Q498" i="1"/>
  <c r="Q202" i="1"/>
  <c r="Q405" i="1"/>
  <c r="Q303" i="1"/>
  <c r="Q491" i="1"/>
  <c r="Q270" i="1"/>
  <c r="Q4" i="1"/>
  <c r="Q51" i="1"/>
  <c r="Q41" i="1"/>
  <c r="Q335" i="1"/>
  <c r="Q288" i="1"/>
  <c r="Q462" i="1"/>
  <c r="Q131" i="1"/>
  <c r="Q378" i="1"/>
  <c r="Q325" i="1"/>
  <c r="Q152" i="1"/>
  <c r="Q37" i="1"/>
  <c r="Q146" i="1"/>
  <c r="Q28" i="1"/>
  <c r="Q357" i="1"/>
  <c r="Q465" i="1"/>
  <c r="Q106" i="1"/>
  <c r="Q359" i="1"/>
  <c r="Q481" i="1"/>
  <c r="Q82" i="1"/>
  <c r="Q459" i="1"/>
  <c r="Q69" i="1"/>
  <c r="Q494" i="1"/>
  <c r="Q218" i="1"/>
  <c r="Q229" i="1"/>
  <c r="Q258" i="1"/>
  <c r="Q112" i="1"/>
  <c r="Q309" i="1"/>
  <c r="Q145" i="1"/>
  <c r="Q339" i="1"/>
  <c r="Q231" i="1"/>
  <c r="Q188" i="1"/>
  <c r="Q399" i="1"/>
  <c r="Q119" i="1"/>
  <c r="Q7" i="1"/>
  <c r="Q290" i="1"/>
  <c r="Q488" i="1"/>
  <c r="Q36" i="1"/>
  <c r="Q228" i="1"/>
  <c r="Q108" i="1"/>
  <c r="Q113" i="1"/>
  <c r="Q280" i="1"/>
  <c r="Q341" i="1"/>
  <c r="Q158" i="1"/>
  <c r="Q468" i="1"/>
  <c r="Q67" i="1"/>
  <c r="Q312" i="1"/>
  <c r="Q121" i="1"/>
  <c r="Q86" i="1"/>
  <c r="Q479" i="1"/>
  <c r="Q338" i="1"/>
  <c r="Q130" i="1"/>
  <c r="Q156" i="1"/>
  <c r="Q232" i="1"/>
  <c r="Q226" i="1"/>
  <c r="Q139" i="1"/>
  <c r="Q433" i="1"/>
  <c r="Q430" i="1"/>
  <c r="Q329" i="1"/>
  <c r="Q71" i="1"/>
  <c r="Q162" i="1"/>
  <c r="Q401" i="1"/>
  <c r="Q355" i="1"/>
  <c r="Q100" i="1"/>
  <c r="Q90" i="1"/>
  <c r="Q447" i="1"/>
  <c r="Q40" i="1"/>
  <c r="Q294" i="1"/>
  <c r="Q129" i="1"/>
  <c r="Q104" i="1"/>
  <c r="Q342" i="1"/>
  <c r="Q171" i="1"/>
  <c r="Q224" i="1"/>
  <c r="Q478" i="1"/>
  <c r="Q268" i="1"/>
  <c r="Q461" i="1"/>
  <c r="Q212" i="1"/>
  <c r="Q477" i="1"/>
  <c r="Q295" i="1"/>
  <c r="Q237" i="1"/>
  <c r="Q72" i="1"/>
  <c r="Q431" i="1"/>
  <c r="Q393" i="1"/>
  <c r="Q287" i="1"/>
  <c r="Q76" i="1"/>
  <c r="Q149" i="1"/>
  <c r="Q310" i="1"/>
  <c r="Q10" i="1"/>
  <c r="Q293" i="1"/>
  <c r="Q185" i="1"/>
  <c r="Q9" i="1"/>
  <c r="Q160" i="1"/>
  <c r="Q225" i="1"/>
  <c r="Q281" i="1"/>
  <c r="Q174" i="1"/>
  <c r="Q136" i="1"/>
  <c r="Q207" i="1"/>
  <c r="Q422" i="1"/>
  <c r="Q27" i="1"/>
  <c r="Q298" i="1"/>
  <c r="Q150" i="1"/>
  <c r="Q18" i="1"/>
  <c r="Q254" i="1"/>
  <c r="Q16" i="1"/>
  <c r="Q469" i="1"/>
  <c r="Q467" i="1"/>
  <c r="Q400" i="1"/>
  <c r="Q445" i="1"/>
  <c r="Q326" i="1"/>
  <c r="Q352" i="1"/>
  <c r="Q369" i="1"/>
  <c r="Q267" i="1"/>
  <c r="Q73" i="1"/>
  <c r="Q286" i="1"/>
  <c r="Q242" i="1"/>
  <c r="Q413" i="1"/>
  <c r="Q110" i="1"/>
  <c r="Q213" i="1"/>
  <c r="Q347" i="1"/>
  <c r="Q186" i="1"/>
  <c r="Q292" i="1"/>
  <c r="Q176" i="1"/>
  <c r="Q157" i="1"/>
  <c r="Q97" i="1"/>
  <c r="Q24" i="1"/>
  <c r="Q21" i="1"/>
  <c r="Q234" i="1"/>
  <c r="Q57" i="1"/>
  <c r="Q42" i="1"/>
  <c r="Q11" i="1"/>
  <c r="Q89" i="1"/>
  <c r="Q374" i="1"/>
  <c r="Q6" i="1"/>
  <c r="Q114" i="1"/>
  <c r="Q182" i="1"/>
  <c r="Q127" i="1"/>
  <c r="Q349" i="1"/>
  <c r="Q144" i="1"/>
  <c r="Q263" i="1"/>
  <c r="Q311" i="1"/>
  <c r="Q173" i="1"/>
  <c r="Q373" i="1"/>
  <c r="Q92" i="1"/>
  <c r="Q252" i="1"/>
  <c r="Q336" i="1"/>
  <c r="Q261" i="1"/>
  <c r="Q327" i="1"/>
  <c r="Q65" i="1"/>
  <c r="Q153" i="1"/>
  <c r="Q204" i="1"/>
  <c r="Q80" i="1"/>
  <c r="Q495" i="1"/>
  <c r="Q390" i="1"/>
  <c r="Q256" i="1"/>
  <c r="Q358" i="1"/>
  <c r="Q215" i="1"/>
  <c r="Q452" i="1"/>
  <c r="Q421" i="1"/>
  <c r="Q163" i="1"/>
  <c r="Q485" i="1"/>
  <c r="Q501" i="1"/>
  <c r="Q340" i="1"/>
  <c r="Q78" i="1"/>
  <c r="Q38" i="1"/>
  <c r="Q278" i="1"/>
  <c r="Q238" i="1"/>
  <c r="Q276" i="1"/>
  <c r="Q20" i="1"/>
  <c r="Q271" i="1"/>
  <c r="Q285" i="1"/>
  <c r="Q135" i="1"/>
  <c r="Q137" i="1"/>
  <c r="Q235" i="1"/>
  <c r="Q244" i="1"/>
  <c r="Q206" i="1"/>
  <c r="Q387" i="1"/>
  <c r="Q423" i="1"/>
  <c r="Q53" i="1"/>
  <c r="Q94" i="1"/>
  <c r="Q248" i="1"/>
  <c r="Q3" i="1"/>
  <c r="Q143" i="1"/>
  <c r="Q217" i="1"/>
  <c r="Q240" i="1"/>
  <c r="Q101" i="1"/>
  <c r="Q291" i="1"/>
  <c r="Q318" i="1"/>
  <c r="Q194" i="1"/>
  <c r="Q474" i="1"/>
  <c r="Q45" i="1"/>
  <c r="Q307" i="1"/>
  <c r="Q406" i="1"/>
  <c r="Q305" i="1"/>
  <c r="Q105" i="1"/>
  <c r="Q289" i="1"/>
  <c r="Q389" i="1"/>
  <c r="Q457" i="1"/>
  <c r="Q68" i="1"/>
  <c r="Q32" i="1"/>
  <c r="Q115" i="1"/>
  <c r="Q330" i="1"/>
  <c r="Q496" i="1"/>
  <c r="Q88" i="1"/>
  <c r="Q388" i="1"/>
  <c r="Q211" i="1"/>
  <c r="Q203" i="1"/>
  <c r="Q107" i="1"/>
  <c r="Q199" i="1"/>
  <c r="Q126" i="1"/>
  <c r="Q362" i="1"/>
  <c r="Q412" i="1"/>
  <c r="Q141" i="1"/>
  <c r="Q269" i="1"/>
  <c r="Q463" i="1"/>
  <c r="Q23" i="1"/>
  <c r="Q61" i="1"/>
  <c r="Q493" i="1"/>
  <c r="Q343" i="1"/>
  <c r="Q410" i="1"/>
  <c r="Q148" i="1"/>
  <c r="Q351" i="1"/>
  <c r="Q364" i="1"/>
  <c r="Q75" i="1"/>
  <c r="Q99" i="1"/>
  <c r="Q233" i="1"/>
  <c r="Q196" i="1"/>
  <c r="Q320" i="1"/>
  <c r="Q404" i="1"/>
  <c r="Q507" i="1"/>
  <c r="Q205" i="1"/>
  <c r="Q190" i="1"/>
  <c r="Q66" i="1"/>
  <c r="Q506" i="1"/>
  <c r="Q236" i="1"/>
  <c r="Q197" i="1"/>
  <c r="Q151" i="1"/>
  <c r="Q49" i="1"/>
  <c r="Q33" i="1"/>
  <c r="Q159" i="1"/>
  <c r="Q220" i="1"/>
  <c r="Q138" i="1"/>
  <c r="Q409" i="1"/>
  <c r="Q391" i="1"/>
  <c r="Q201" i="1"/>
  <c r="Q147" i="1"/>
  <c r="Q223" i="1"/>
  <c r="Q417" i="1"/>
  <c r="Q2" i="1"/>
  <c r="Q424" i="1"/>
  <c r="Q246" i="1"/>
  <c r="Q193" i="1"/>
  <c r="Q275" i="1"/>
  <c r="Q12" i="1"/>
  <c r="Q332" i="1"/>
  <c r="Q282" i="1"/>
  <c r="Q243" i="1"/>
  <c r="Q502" i="1"/>
  <c r="Q322" i="1"/>
  <c r="Q14" i="1"/>
  <c r="Q178" i="1"/>
  <c r="Q208" i="1"/>
  <c r="Q316" i="1"/>
  <c r="Q142" i="1"/>
  <c r="Q29" i="1"/>
  <c r="Q497" i="1"/>
  <c r="Q118" i="1"/>
  <c r="Q456" i="1"/>
  <c r="Q450" i="1"/>
  <c r="Q264" i="1"/>
  <c r="Q55" i="1"/>
  <c r="Q453" i="1"/>
  <c r="Q482" i="1"/>
  <c r="Q265" i="1"/>
  <c r="Q345" i="1"/>
  <c r="Q353" i="1"/>
  <c r="Q313" i="1"/>
  <c r="Q31" i="1"/>
  <c r="Q170" i="1"/>
  <c r="Q277" i="1"/>
  <c r="Q59" i="1"/>
  <c r="Q426" i="1"/>
  <c r="Q83" i="1"/>
  <c r="Q58" i="1"/>
  <c r="Q337" i="1"/>
  <c r="Q370" i="1"/>
  <c r="Q13" i="1"/>
  <c r="Q134" i="1"/>
  <c r="Q239" i="1"/>
  <c r="Q125" i="1"/>
  <c r="Q52" i="1"/>
  <c r="Q386" i="1"/>
  <c r="Q216" i="1"/>
  <c r="Q418" i="1"/>
  <c r="Q183" i="1"/>
  <c r="Q499" i="1"/>
  <c r="Q30" i="1"/>
  <c r="Q64" i="1"/>
  <c r="Q200" i="1"/>
  <c r="Q123" i="1"/>
  <c r="Q109" i="1"/>
  <c r="Q8" i="1"/>
  <c r="Q35" i="1"/>
  <c r="Q434" i="1"/>
  <c r="Q19" i="1"/>
  <c r="Q354" i="1"/>
  <c r="Q47" i="1"/>
  <c r="Q367" i="1"/>
  <c r="Q209" i="1"/>
  <c r="Q85" i="1"/>
  <c r="Q425" i="1"/>
  <c r="Q500" i="1"/>
  <c r="Q438" i="1"/>
  <c r="Q189" i="1"/>
  <c r="G510" i="1" l="1"/>
  <c r="J508" i="1"/>
  <c r="U508" i="1"/>
  <c r="T508" i="1"/>
  <c r="S508" i="1"/>
  <c r="R508" i="1"/>
  <c r="Q508" i="1"/>
  <c r="H508" i="1"/>
  <c r="N508" i="1"/>
  <c r="C508" i="1"/>
  <c r="I112" i="1" l="1"/>
  <c r="I21" i="1"/>
  <c r="I233" i="1"/>
  <c r="I443" i="1"/>
  <c r="I284" i="1"/>
  <c r="I494" i="1"/>
  <c r="I176" i="1"/>
  <c r="I351" i="1"/>
  <c r="I368" i="1"/>
  <c r="I311" i="1"/>
  <c r="I263" i="1"/>
  <c r="I213" i="1"/>
  <c r="I493" i="1"/>
  <c r="I81" i="1"/>
  <c r="I245" i="1"/>
  <c r="I357" i="1"/>
  <c r="I286" i="1"/>
  <c r="I506" i="1"/>
  <c r="I451" i="1"/>
  <c r="I210" i="1"/>
  <c r="I342" i="1"/>
  <c r="I11" i="1"/>
  <c r="I209" i="1"/>
  <c r="I211" i="1"/>
  <c r="I180" i="1"/>
  <c r="I51" i="1"/>
  <c r="I18" i="1"/>
  <c r="I330" i="1"/>
  <c r="I321" i="1"/>
  <c r="I186" i="1"/>
  <c r="I347" i="1"/>
  <c r="I422" i="1"/>
  <c r="I457" i="1"/>
  <c r="I30" i="1"/>
  <c r="I198" i="1"/>
  <c r="I63" i="1"/>
  <c r="I281" i="1"/>
  <c r="I269" i="1"/>
  <c r="I402" i="1"/>
  <c r="I44" i="1"/>
  <c r="I338" i="1"/>
  <c r="I352" i="1"/>
  <c r="I19" i="1"/>
  <c r="I271" i="1"/>
  <c r="I239" i="1"/>
  <c r="I34" i="1"/>
  <c r="I384" i="1"/>
  <c r="I149" i="1"/>
  <c r="I101" i="1"/>
  <c r="I337" i="1"/>
  <c r="I272" i="1"/>
  <c r="I154" i="1"/>
  <c r="I431" i="1"/>
  <c r="I3" i="1"/>
  <c r="I128" i="1"/>
  <c r="I298" i="1"/>
  <c r="I27" i="1"/>
  <c r="I477" i="1"/>
  <c r="I423" i="1"/>
  <c r="I313" i="1"/>
  <c r="I333" i="1"/>
  <c r="I301" i="1"/>
  <c r="I478" i="1"/>
  <c r="I305" i="1"/>
  <c r="I438" i="1"/>
  <c r="I411" i="1"/>
  <c r="I231" i="1"/>
  <c r="I185" i="1"/>
  <c r="I447" i="1"/>
  <c r="I278" i="1"/>
  <c r="I29" i="1"/>
  <c r="I415" i="1"/>
  <c r="I54" i="1"/>
  <c r="I401" i="1"/>
  <c r="I501" i="1"/>
  <c r="I464" i="1"/>
  <c r="I237" i="1"/>
  <c r="I295" i="1"/>
  <c r="I430" i="1"/>
  <c r="I452" i="1"/>
  <c r="I243" i="1"/>
  <c r="I439" i="1"/>
  <c r="I249" i="1"/>
  <c r="I232" i="1"/>
  <c r="I235" i="1"/>
  <c r="I216" i="1"/>
  <c r="I251" i="1"/>
  <c r="I152" i="1"/>
  <c r="I104" i="1"/>
  <c r="I334" i="1"/>
  <c r="I375" i="1"/>
  <c r="I201" i="1"/>
  <c r="I48" i="1"/>
  <c r="I122" i="1"/>
  <c r="I280" i="1"/>
  <c r="I173" i="1"/>
  <c r="I132" i="1"/>
  <c r="I71" i="1"/>
  <c r="I329" i="1"/>
  <c r="I36" i="1"/>
  <c r="I349" i="1"/>
  <c r="I151" i="1"/>
  <c r="I43" i="1"/>
  <c r="I95" i="1"/>
  <c r="I119" i="1"/>
  <c r="I390" i="1"/>
  <c r="I482" i="1"/>
  <c r="I26" i="1"/>
  <c r="I253" i="1"/>
  <c r="I479" i="1"/>
  <c r="I324" i="1"/>
  <c r="I404" i="1"/>
  <c r="I432" i="1"/>
  <c r="I24" i="1"/>
  <c r="I70" i="1"/>
  <c r="I155" i="1"/>
  <c r="I292" i="1"/>
  <c r="I124" i="1"/>
  <c r="I108" i="1"/>
  <c r="I228" i="1"/>
  <c r="I359" i="1"/>
  <c r="I110" i="1"/>
  <c r="I61" i="1"/>
  <c r="I397" i="1"/>
  <c r="I361" i="1"/>
  <c r="I28" i="1"/>
  <c r="I6" i="1"/>
  <c r="I275" i="1"/>
  <c r="I120" i="1"/>
  <c r="I184" i="1"/>
  <c r="I339" i="1"/>
  <c r="I450" i="1"/>
  <c r="I326" i="1"/>
  <c r="I435" i="1"/>
  <c r="I258" i="1"/>
  <c r="I99" i="1"/>
  <c r="I69" i="1"/>
  <c r="I293" i="1"/>
  <c r="I199" i="1"/>
  <c r="I367" i="1"/>
  <c r="I62" i="1"/>
  <c r="I288" i="1"/>
  <c r="I469" i="1"/>
  <c r="I388" i="1"/>
  <c r="I434" i="1"/>
  <c r="I230" i="1"/>
  <c r="I4" i="1"/>
  <c r="I150" i="1"/>
  <c r="I403" i="1"/>
  <c r="I82" i="1"/>
  <c r="I481" i="1"/>
  <c r="I405" i="1"/>
  <c r="I207" i="1"/>
  <c r="I389" i="1"/>
  <c r="I499" i="1"/>
  <c r="I475" i="1"/>
  <c r="I98" i="1"/>
  <c r="I73" i="1"/>
  <c r="I66" i="1"/>
  <c r="I346" i="1"/>
  <c r="I441" i="1"/>
  <c r="I39" i="1"/>
  <c r="I177" i="1"/>
  <c r="I134" i="1"/>
  <c r="I76" i="1"/>
  <c r="I240" i="1"/>
  <c r="I50" i="1"/>
  <c r="I166" i="1"/>
  <c r="I72" i="1"/>
  <c r="I472" i="1"/>
  <c r="I491" i="1"/>
  <c r="I303" i="1"/>
  <c r="I296" i="1"/>
  <c r="I212" i="1"/>
  <c r="I387" i="1"/>
  <c r="I353" i="1"/>
  <c r="I446" i="1"/>
  <c r="I227" i="1"/>
  <c r="I225" i="1"/>
  <c r="I141" i="1"/>
  <c r="I492" i="1"/>
  <c r="I297" i="1"/>
  <c r="I111" i="1"/>
  <c r="I474" i="1"/>
  <c r="I129" i="1"/>
  <c r="I192" i="1"/>
  <c r="I58" i="1"/>
  <c r="I86" i="1"/>
  <c r="I20" i="1"/>
  <c r="I456" i="1"/>
  <c r="I283" i="1"/>
  <c r="I319" i="1"/>
  <c r="I90" i="1"/>
  <c r="I38" i="1"/>
  <c r="I142" i="1"/>
  <c r="I371" i="1"/>
  <c r="I262" i="1"/>
  <c r="I162" i="1"/>
  <c r="I503" i="1"/>
  <c r="I460" i="1"/>
  <c r="I372" i="1"/>
  <c r="I416" i="1"/>
  <c r="I433" i="1"/>
  <c r="I215" i="1"/>
  <c r="I282" i="1"/>
  <c r="I60" i="1"/>
  <c r="I304" i="1"/>
  <c r="I224" i="1"/>
  <c r="I406" i="1"/>
  <c r="I500" i="1"/>
  <c r="I91" i="1"/>
  <c r="I74" i="1"/>
  <c r="I504" i="1"/>
  <c r="I65" i="1"/>
  <c r="I417" i="1"/>
  <c r="I363" i="1"/>
  <c r="I448" i="1"/>
  <c r="I468" i="1"/>
  <c r="I252" i="1"/>
  <c r="I391" i="1"/>
  <c r="I260" i="1"/>
  <c r="I408" i="1"/>
  <c r="I113" i="1"/>
  <c r="I428" i="1"/>
  <c r="I489" i="1"/>
  <c r="I56" i="1"/>
  <c r="I87" i="1"/>
  <c r="I488" i="1"/>
  <c r="I127" i="1"/>
  <c r="I197" i="1"/>
  <c r="I344" i="1"/>
  <c r="I317" i="1"/>
  <c r="I156" i="1"/>
  <c r="I137" i="1"/>
  <c r="I386" i="1"/>
  <c r="I133" i="1"/>
  <c r="I279" i="1"/>
  <c r="I336" i="1"/>
  <c r="I320" i="1"/>
  <c r="I306" i="1"/>
  <c r="I229" i="1"/>
  <c r="I75" i="1"/>
  <c r="I395" i="1"/>
  <c r="I5" i="1"/>
  <c r="I459" i="1"/>
  <c r="I140" i="1"/>
  <c r="I25" i="1"/>
  <c r="I250" i="1"/>
  <c r="I214" i="1"/>
  <c r="I106" i="1"/>
  <c r="I413" i="1"/>
  <c r="I23" i="1"/>
  <c r="I484" i="1"/>
  <c r="I247" i="1"/>
  <c r="I399" i="1"/>
  <c r="I495" i="1"/>
  <c r="I453" i="1"/>
  <c r="I273" i="1"/>
  <c r="I103" i="1"/>
  <c r="I462" i="1"/>
  <c r="I2" i="1"/>
  <c r="I194" i="1"/>
  <c r="I378" i="1"/>
  <c r="I57" i="1"/>
  <c r="I365" i="1"/>
  <c r="I97" i="1"/>
  <c r="I458" i="1"/>
  <c r="I445" i="1"/>
  <c r="I107" i="1"/>
  <c r="I47" i="1"/>
  <c r="I175" i="1"/>
  <c r="I335" i="1"/>
  <c r="I16" i="1"/>
  <c r="I88" i="1"/>
  <c r="I35" i="1"/>
  <c r="I356" i="1"/>
  <c r="I270" i="1"/>
  <c r="I437" i="1"/>
  <c r="I221" i="1"/>
  <c r="I200" i="1"/>
  <c r="I350" i="1"/>
  <c r="I202" i="1"/>
  <c r="I136" i="1"/>
  <c r="I289" i="1"/>
  <c r="I183" i="1"/>
  <c r="I470" i="1"/>
  <c r="I146" i="1"/>
  <c r="I374" i="1"/>
  <c r="I193" i="1"/>
  <c r="I331" i="1"/>
  <c r="I167" i="1"/>
  <c r="I153" i="1"/>
  <c r="I10" i="1"/>
  <c r="I480" i="1"/>
  <c r="I287" i="1"/>
  <c r="I217" i="1"/>
  <c r="I83" i="1"/>
  <c r="I377" i="1"/>
  <c r="I396" i="1"/>
  <c r="I109" i="1"/>
  <c r="I123" i="1"/>
  <c r="I170" i="1"/>
  <c r="I116" i="1"/>
  <c r="I382" i="1"/>
  <c r="I461" i="1"/>
  <c r="I206" i="1"/>
  <c r="I345" i="1"/>
  <c r="I398" i="1"/>
  <c r="I436" i="1"/>
  <c r="I267" i="1"/>
  <c r="I190" i="1"/>
  <c r="I79" i="1"/>
  <c r="I483" i="1"/>
  <c r="I191" i="1"/>
  <c r="I145" i="1"/>
  <c r="I454" i="1"/>
  <c r="I294" i="1"/>
  <c r="I276" i="1"/>
  <c r="I118" i="1"/>
  <c r="I471" i="1"/>
  <c r="I165" i="1"/>
  <c r="I100" i="1"/>
  <c r="I78" i="1"/>
  <c r="I316" i="1"/>
  <c r="I299" i="1"/>
  <c r="I466" i="1"/>
  <c r="I59" i="1"/>
  <c r="I277" i="1"/>
  <c r="I322" i="1"/>
  <c r="I77" i="1"/>
  <c r="I449" i="1"/>
  <c r="I139" i="1"/>
  <c r="I358" i="1"/>
  <c r="I332" i="1"/>
  <c r="I420" i="1"/>
  <c r="I181" i="1"/>
  <c r="I160" i="1"/>
  <c r="I412" i="1"/>
  <c r="I487" i="1"/>
  <c r="I52" i="1"/>
  <c r="I67" i="1"/>
  <c r="I380" i="1"/>
  <c r="I392" i="1"/>
  <c r="I383" i="1"/>
  <c r="I169" i="1"/>
  <c r="I158" i="1"/>
  <c r="I92" i="1"/>
  <c r="I409" i="1"/>
  <c r="I255" i="1"/>
  <c r="I455" i="1"/>
  <c r="I178" i="1"/>
  <c r="I14" i="1"/>
  <c r="I33" i="1"/>
  <c r="I46" i="1"/>
  <c r="I266" i="1"/>
  <c r="I290" i="1"/>
  <c r="I182" i="1"/>
  <c r="I236" i="1"/>
  <c r="I259" i="1"/>
  <c r="I96" i="1"/>
  <c r="I171" i="1"/>
  <c r="I307" i="1"/>
  <c r="I425" i="1"/>
  <c r="I205" i="1"/>
  <c r="I126" i="1"/>
  <c r="I219" i="1"/>
  <c r="I13" i="1"/>
  <c r="I309" i="1"/>
  <c r="I196" i="1"/>
  <c r="I486" i="1"/>
  <c r="I93" i="1"/>
  <c r="I218" i="1"/>
  <c r="I364" i="1"/>
  <c r="I427" i="1"/>
  <c r="I168" i="1"/>
  <c r="I220" i="1"/>
  <c r="I159" i="1"/>
  <c r="I343" i="1"/>
  <c r="I328" i="1"/>
  <c r="I302" i="1"/>
  <c r="I465" i="1"/>
  <c r="I242" i="1"/>
  <c r="I463" i="1"/>
  <c r="I473" i="1"/>
  <c r="I407" i="1"/>
  <c r="I130" i="1"/>
  <c r="I135" i="1"/>
  <c r="I55" i="1"/>
  <c r="I285" i="1"/>
  <c r="I327" i="1"/>
  <c r="I222" i="1"/>
  <c r="I234" i="1"/>
  <c r="I157" i="1"/>
  <c r="I125" i="1"/>
  <c r="I187" i="1"/>
  <c r="I131" i="1"/>
  <c r="I400" i="1"/>
  <c r="I203" i="1"/>
  <c r="I354" i="1"/>
  <c r="I117" i="1"/>
  <c r="I41" i="1"/>
  <c r="I254" i="1"/>
  <c r="I496" i="1"/>
  <c r="I8" i="1"/>
  <c r="I195" i="1"/>
  <c r="I148" i="1"/>
  <c r="I410" i="1"/>
  <c r="I68" i="1"/>
  <c r="I64" i="1"/>
  <c r="I314" i="1"/>
  <c r="I498" i="1"/>
  <c r="I174" i="1"/>
  <c r="I105" i="1"/>
  <c r="I189" i="1"/>
  <c r="I419" i="1"/>
  <c r="I188" i="1"/>
  <c r="I80" i="1"/>
  <c r="I246" i="1"/>
  <c r="I325" i="1"/>
  <c r="I264" i="1"/>
  <c r="I257" i="1"/>
  <c r="I291" i="1"/>
  <c r="I370" i="1"/>
  <c r="I505" i="1"/>
  <c r="I444" i="1"/>
  <c r="I393" i="1"/>
  <c r="I143" i="1"/>
  <c r="I426" i="1"/>
  <c r="I442" i="1"/>
  <c r="I115" i="1"/>
  <c r="I32" i="1"/>
  <c r="I53" i="1"/>
  <c r="I31" i="1"/>
  <c r="I366" i="1"/>
  <c r="I323" i="1"/>
  <c r="I268" i="1"/>
  <c r="I244" i="1"/>
  <c r="I418" i="1"/>
  <c r="I161" i="1"/>
  <c r="I37" i="1"/>
  <c r="I89" i="1"/>
  <c r="I362" i="1"/>
  <c r="I429" i="1"/>
  <c r="I467" i="1"/>
  <c r="I42" i="1"/>
  <c r="I381" i="1"/>
  <c r="I17" i="1"/>
  <c r="I223" i="1"/>
  <c r="I85" i="1"/>
  <c r="I102" i="1"/>
  <c r="I310" i="1"/>
  <c r="I424" i="1"/>
  <c r="I164" i="1"/>
  <c r="I241" i="1"/>
  <c r="I40" i="1"/>
  <c r="I238" i="1"/>
  <c r="I497" i="1"/>
  <c r="I274" i="1"/>
  <c r="I84" i="1"/>
  <c r="I355" i="1"/>
  <c r="I340" i="1"/>
  <c r="I208" i="1"/>
  <c r="I379" i="1"/>
  <c r="I248" i="1"/>
  <c r="I94" i="1"/>
  <c r="I421" i="1"/>
  <c r="I502" i="1"/>
  <c r="I300" i="1"/>
  <c r="I172" i="1"/>
  <c r="I226" i="1"/>
  <c r="I256" i="1"/>
  <c r="I265" i="1"/>
  <c r="I15" i="1"/>
  <c r="I308" i="1"/>
  <c r="I369" i="1"/>
  <c r="I45" i="1"/>
  <c r="I348" i="1"/>
  <c r="I318" i="1"/>
  <c r="I121" i="1"/>
  <c r="I507" i="1"/>
  <c r="I394" i="1"/>
  <c r="I360" i="1"/>
  <c r="I312" i="1"/>
  <c r="I261" i="1"/>
  <c r="I147" i="1"/>
  <c r="I22" i="1"/>
  <c r="I179" i="1"/>
  <c r="I341" i="1"/>
  <c r="I373" i="1"/>
  <c r="I138" i="1"/>
  <c r="I476" i="1"/>
  <c r="I485" i="1"/>
  <c r="I163" i="1"/>
  <c r="I144" i="1"/>
  <c r="I49" i="1"/>
  <c r="I385" i="1"/>
  <c r="I376" i="1"/>
  <c r="I7" i="1"/>
  <c r="I114" i="1"/>
  <c r="I12" i="1"/>
  <c r="I440" i="1"/>
  <c r="I490" i="1"/>
  <c r="I9" i="1"/>
  <c r="I204" i="1"/>
  <c r="I414"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11">
    <bk>
      <extLst>
        <ext uri="{3e2802c4-a4d2-4d8b-9148-e3be6c30e623}">
          <xlrd:rvb i="1"/>
        </ext>
      </extLst>
    </bk>
    <bk>
      <extLst>
        <ext uri="{3e2802c4-a4d2-4d8b-9148-e3be6c30e623}">
          <xlrd:rvb i="4"/>
        </ext>
      </extLst>
    </bk>
    <bk>
      <extLst>
        <ext uri="{3e2802c4-a4d2-4d8b-9148-e3be6c30e623}">
          <xlrd:rvb i="7"/>
        </ext>
      </extLst>
    </bk>
    <bk>
      <extLst>
        <ext uri="{3e2802c4-a4d2-4d8b-9148-e3be6c30e623}">
          <xlrd:rvb i="10"/>
        </ext>
      </extLst>
    </bk>
    <bk>
      <extLst>
        <ext uri="{3e2802c4-a4d2-4d8b-9148-e3be6c30e623}">
          <xlrd:rvb i="12"/>
        </ext>
      </extLst>
    </bk>
    <bk>
      <extLst>
        <ext uri="{3e2802c4-a4d2-4d8b-9148-e3be6c30e623}">
          <xlrd:rvb i="15"/>
        </ext>
      </extLst>
    </bk>
    <bk>
      <extLst>
        <ext uri="{3e2802c4-a4d2-4d8b-9148-e3be6c30e623}">
          <xlrd:rvb i="17"/>
        </ext>
      </extLst>
    </bk>
    <bk>
      <extLst>
        <ext uri="{3e2802c4-a4d2-4d8b-9148-e3be6c30e623}">
          <xlrd:rvb i="18"/>
        </ext>
      </extLst>
    </bk>
    <bk>
      <extLst>
        <ext uri="{3e2802c4-a4d2-4d8b-9148-e3be6c30e623}">
          <xlrd:rvb i="21"/>
        </ext>
      </extLst>
    </bk>
    <bk>
      <extLst>
        <ext uri="{3e2802c4-a4d2-4d8b-9148-e3be6c30e623}">
          <xlrd:rvb i="24"/>
        </ext>
      </extLst>
    </bk>
    <bk>
      <extLst>
        <ext uri="{3e2802c4-a4d2-4d8b-9148-e3be6c30e623}">
          <xlrd:rvb i="26"/>
        </ext>
      </extLst>
    </bk>
    <bk>
      <extLst>
        <ext uri="{3e2802c4-a4d2-4d8b-9148-e3be6c30e623}">
          <xlrd:rvb i="28"/>
        </ext>
      </extLst>
    </bk>
    <bk>
      <extLst>
        <ext uri="{3e2802c4-a4d2-4d8b-9148-e3be6c30e623}">
          <xlrd:rvb i="31"/>
        </ext>
      </extLst>
    </bk>
    <bk>
      <extLst>
        <ext uri="{3e2802c4-a4d2-4d8b-9148-e3be6c30e623}">
          <xlrd:rvb i="33"/>
        </ext>
      </extLst>
    </bk>
    <bk>
      <extLst>
        <ext uri="{3e2802c4-a4d2-4d8b-9148-e3be6c30e623}">
          <xlrd:rvb i="36"/>
        </ext>
      </extLst>
    </bk>
    <bk>
      <extLst>
        <ext uri="{3e2802c4-a4d2-4d8b-9148-e3be6c30e623}">
          <xlrd:rvb i="39"/>
        </ext>
      </extLst>
    </bk>
    <bk>
      <extLst>
        <ext uri="{3e2802c4-a4d2-4d8b-9148-e3be6c30e623}">
          <xlrd:rvb i="42"/>
        </ext>
      </extLst>
    </bk>
    <bk>
      <extLst>
        <ext uri="{3e2802c4-a4d2-4d8b-9148-e3be6c30e623}">
          <xlrd:rvb i="44"/>
        </ext>
      </extLst>
    </bk>
    <bk>
      <extLst>
        <ext uri="{3e2802c4-a4d2-4d8b-9148-e3be6c30e623}">
          <xlrd:rvb i="47"/>
        </ext>
      </extLst>
    </bk>
    <bk>
      <extLst>
        <ext uri="{3e2802c4-a4d2-4d8b-9148-e3be6c30e623}">
          <xlrd:rvb i="50"/>
        </ext>
      </extLst>
    </bk>
    <bk>
      <extLst>
        <ext uri="{3e2802c4-a4d2-4d8b-9148-e3be6c30e623}">
          <xlrd:rvb i="52"/>
        </ext>
      </extLst>
    </bk>
    <bk>
      <extLst>
        <ext uri="{3e2802c4-a4d2-4d8b-9148-e3be6c30e623}">
          <xlrd:rvb i="55"/>
        </ext>
      </extLst>
    </bk>
    <bk>
      <extLst>
        <ext uri="{3e2802c4-a4d2-4d8b-9148-e3be6c30e623}">
          <xlrd:rvb i="58"/>
        </ext>
      </extLst>
    </bk>
    <bk>
      <extLst>
        <ext uri="{3e2802c4-a4d2-4d8b-9148-e3be6c30e623}">
          <xlrd:rvb i="61"/>
        </ext>
      </extLst>
    </bk>
    <bk>
      <extLst>
        <ext uri="{3e2802c4-a4d2-4d8b-9148-e3be6c30e623}">
          <xlrd:rvb i="63"/>
        </ext>
      </extLst>
    </bk>
    <bk>
      <extLst>
        <ext uri="{3e2802c4-a4d2-4d8b-9148-e3be6c30e623}">
          <xlrd:rvb i="66"/>
        </ext>
      </extLst>
    </bk>
    <bk>
      <extLst>
        <ext uri="{3e2802c4-a4d2-4d8b-9148-e3be6c30e623}">
          <xlrd:rvb i="69"/>
        </ext>
      </extLst>
    </bk>
    <bk>
      <extLst>
        <ext uri="{3e2802c4-a4d2-4d8b-9148-e3be6c30e623}">
          <xlrd:rvb i="72"/>
        </ext>
      </extLst>
    </bk>
    <bk>
      <extLst>
        <ext uri="{3e2802c4-a4d2-4d8b-9148-e3be6c30e623}">
          <xlrd:rvb i="74"/>
        </ext>
      </extLst>
    </bk>
    <bk>
      <extLst>
        <ext uri="{3e2802c4-a4d2-4d8b-9148-e3be6c30e623}">
          <xlrd:rvb i="76"/>
        </ext>
      </extLst>
    </bk>
    <bk>
      <extLst>
        <ext uri="{3e2802c4-a4d2-4d8b-9148-e3be6c30e623}">
          <xlrd:rvb i="77"/>
        </ext>
      </extLst>
    </bk>
    <bk>
      <extLst>
        <ext uri="{3e2802c4-a4d2-4d8b-9148-e3be6c30e623}">
          <xlrd:rvb i="79"/>
        </ext>
      </extLst>
    </bk>
    <bk>
      <extLst>
        <ext uri="{3e2802c4-a4d2-4d8b-9148-e3be6c30e623}">
          <xlrd:rvb i="82"/>
        </ext>
      </extLst>
    </bk>
    <bk>
      <extLst>
        <ext uri="{3e2802c4-a4d2-4d8b-9148-e3be6c30e623}">
          <xlrd:rvb i="85"/>
        </ext>
      </extLst>
    </bk>
    <bk>
      <extLst>
        <ext uri="{3e2802c4-a4d2-4d8b-9148-e3be6c30e623}">
          <xlrd:rvb i="88"/>
        </ext>
      </extLst>
    </bk>
    <bk>
      <extLst>
        <ext uri="{3e2802c4-a4d2-4d8b-9148-e3be6c30e623}">
          <xlrd:rvb i="90"/>
        </ext>
      </extLst>
    </bk>
    <bk>
      <extLst>
        <ext uri="{3e2802c4-a4d2-4d8b-9148-e3be6c30e623}">
          <xlrd:rvb i="93"/>
        </ext>
      </extLst>
    </bk>
    <bk>
      <extLst>
        <ext uri="{3e2802c4-a4d2-4d8b-9148-e3be6c30e623}">
          <xlrd:rvb i="96"/>
        </ext>
      </extLst>
    </bk>
    <bk>
      <extLst>
        <ext uri="{3e2802c4-a4d2-4d8b-9148-e3be6c30e623}">
          <xlrd:rvb i="99"/>
        </ext>
      </extLst>
    </bk>
    <bk>
      <extLst>
        <ext uri="{3e2802c4-a4d2-4d8b-9148-e3be6c30e623}">
          <xlrd:rvb i="102"/>
        </ext>
      </extLst>
    </bk>
    <bk>
      <extLst>
        <ext uri="{3e2802c4-a4d2-4d8b-9148-e3be6c30e623}">
          <xlrd:rvb i="105"/>
        </ext>
      </extLst>
    </bk>
    <bk>
      <extLst>
        <ext uri="{3e2802c4-a4d2-4d8b-9148-e3be6c30e623}">
          <xlrd:rvb i="108"/>
        </ext>
      </extLst>
    </bk>
    <bk>
      <extLst>
        <ext uri="{3e2802c4-a4d2-4d8b-9148-e3be6c30e623}">
          <xlrd:rvb i="110"/>
        </ext>
      </extLst>
    </bk>
    <bk>
      <extLst>
        <ext uri="{3e2802c4-a4d2-4d8b-9148-e3be6c30e623}">
          <xlrd:rvb i="113"/>
        </ext>
      </extLst>
    </bk>
    <bk>
      <extLst>
        <ext uri="{3e2802c4-a4d2-4d8b-9148-e3be6c30e623}">
          <xlrd:rvb i="116"/>
        </ext>
      </extLst>
    </bk>
    <bk>
      <extLst>
        <ext uri="{3e2802c4-a4d2-4d8b-9148-e3be6c30e623}">
          <xlrd:rvb i="118"/>
        </ext>
      </extLst>
    </bk>
    <bk>
      <extLst>
        <ext uri="{3e2802c4-a4d2-4d8b-9148-e3be6c30e623}">
          <xlrd:rvb i="121"/>
        </ext>
      </extLst>
    </bk>
    <bk>
      <extLst>
        <ext uri="{3e2802c4-a4d2-4d8b-9148-e3be6c30e623}">
          <xlrd:rvb i="124"/>
        </ext>
      </extLst>
    </bk>
    <bk>
      <extLst>
        <ext uri="{3e2802c4-a4d2-4d8b-9148-e3be6c30e623}">
          <xlrd:rvb i="127"/>
        </ext>
      </extLst>
    </bk>
    <bk>
      <extLst>
        <ext uri="{3e2802c4-a4d2-4d8b-9148-e3be6c30e623}">
          <xlrd:rvb i="129"/>
        </ext>
      </extLst>
    </bk>
    <bk>
      <extLst>
        <ext uri="{3e2802c4-a4d2-4d8b-9148-e3be6c30e623}">
          <xlrd:rvb i="132"/>
        </ext>
      </extLst>
    </bk>
    <bk>
      <extLst>
        <ext uri="{3e2802c4-a4d2-4d8b-9148-e3be6c30e623}">
          <xlrd:rvb i="134"/>
        </ext>
      </extLst>
    </bk>
    <bk>
      <extLst>
        <ext uri="{3e2802c4-a4d2-4d8b-9148-e3be6c30e623}">
          <xlrd:rvb i="136"/>
        </ext>
      </extLst>
    </bk>
    <bk>
      <extLst>
        <ext uri="{3e2802c4-a4d2-4d8b-9148-e3be6c30e623}">
          <xlrd:rvb i="138"/>
        </ext>
      </extLst>
    </bk>
    <bk>
      <extLst>
        <ext uri="{3e2802c4-a4d2-4d8b-9148-e3be6c30e623}">
          <xlrd:rvb i="141"/>
        </ext>
      </extLst>
    </bk>
    <bk>
      <extLst>
        <ext uri="{3e2802c4-a4d2-4d8b-9148-e3be6c30e623}">
          <xlrd:rvb i="143"/>
        </ext>
      </extLst>
    </bk>
    <bk>
      <extLst>
        <ext uri="{3e2802c4-a4d2-4d8b-9148-e3be6c30e623}">
          <xlrd:rvb i="146"/>
        </ext>
      </extLst>
    </bk>
    <bk>
      <extLst>
        <ext uri="{3e2802c4-a4d2-4d8b-9148-e3be6c30e623}">
          <xlrd:rvb i="149"/>
        </ext>
      </extLst>
    </bk>
    <bk>
      <extLst>
        <ext uri="{3e2802c4-a4d2-4d8b-9148-e3be6c30e623}">
          <xlrd:rvb i="152"/>
        </ext>
      </extLst>
    </bk>
    <bk>
      <extLst>
        <ext uri="{3e2802c4-a4d2-4d8b-9148-e3be6c30e623}">
          <xlrd:rvb i="155"/>
        </ext>
      </extLst>
    </bk>
    <bk>
      <extLst>
        <ext uri="{3e2802c4-a4d2-4d8b-9148-e3be6c30e623}">
          <xlrd:rvb i="158"/>
        </ext>
      </extLst>
    </bk>
    <bk>
      <extLst>
        <ext uri="{3e2802c4-a4d2-4d8b-9148-e3be6c30e623}">
          <xlrd:rvb i="160"/>
        </ext>
      </extLst>
    </bk>
    <bk>
      <extLst>
        <ext uri="{3e2802c4-a4d2-4d8b-9148-e3be6c30e623}">
          <xlrd:rvb i="163"/>
        </ext>
      </extLst>
    </bk>
    <bk>
      <extLst>
        <ext uri="{3e2802c4-a4d2-4d8b-9148-e3be6c30e623}">
          <xlrd:rvb i="166"/>
        </ext>
      </extLst>
    </bk>
    <bk>
      <extLst>
        <ext uri="{3e2802c4-a4d2-4d8b-9148-e3be6c30e623}">
          <xlrd:rvb i="169"/>
        </ext>
      </extLst>
    </bk>
    <bk>
      <extLst>
        <ext uri="{3e2802c4-a4d2-4d8b-9148-e3be6c30e623}">
          <xlrd:rvb i="172"/>
        </ext>
      </extLst>
    </bk>
    <bk>
      <extLst>
        <ext uri="{3e2802c4-a4d2-4d8b-9148-e3be6c30e623}">
          <xlrd:rvb i="175"/>
        </ext>
      </extLst>
    </bk>
    <bk>
      <extLst>
        <ext uri="{3e2802c4-a4d2-4d8b-9148-e3be6c30e623}">
          <xlrd:rvb i="178"/>
        </ext>
      </extLst>
    </bk>
    <bk>
      <extLst>
        <ext uri="{3e2802c4-a4d2-4d8b-9148-e3be6c30e623}">
          <xlrd:rvb i="180"/>
        </ext>
      </extLst>
    </bk>
    <bk>
      <extLst>
        <ext uri="{3e2802c4-a4d2-4d8b-9148-e3be6c30e623}">
          <xlrd:rvb i="182"/>
        </ext>
      </extLst>
    </bk>
    <bk>
      <extLst>
        <ext uri="{3e2802c4-a4d2-4d8b-9148-e3be6c30e623}">
          <xlrd:rvb i="185"/>
        </ext>
      </extLst>
    </bk>
    <bk>
      <extLst>
        <ext uri="{3e2802c4-a4d2-4d8b-9148-e3be6c30e623}">
          <xlrd:rvb i="188"/>
        </ext>
      </extLst>
    </bk>
    <bk>
      <extLst>
        <ext uri="{3e2802c4-a4d2-4d8b-9148-e3be6c30e623}">
          <xlrd:rvb i="191"/>
        </ext>
      </extLst>
    </bk>
    <bk>
      <extLst>
        <ext uri="{3e2802c4-a4d2-4d8b-9148-e3be6c30e623}">
          <xlrd:rvb i="194"/>
        </ext>
      </extLst>
    </bk>
    <bk>
      <extLst>
        <ext uri="{3e2802c4-a4d2-4d8b-9148-e3be6c30e623}">
          <xlrd:rvb i="197"/>
        </ext>
      </extLst>
    </bk>
    <bk>
      <extLst>
        <ext uri="{3e2802c4-a4d2-4d8b-9148-e3be6c30e623}">
          <xlrd:rvb i="200"/>
        </ext>
      </extLst>
    </bk>
    <bk>
      <extLst>
        <ext uri="{3e2802c4-a4d2-4d8b-9148-e3be6c30e623}">
          <xlrd:rvb i="202"/>
        </ext>
      </extLst>
    </bk>
    <bk>
      <extLst>
        <ext uri="{3e2802c4-a4d2-4d8b-9148-e3be6c30e623}">
          <xlrd:rvb i="205"/>
        </ext>
      </extLst>
    </bk>
    <bk>
      <extLst>
        <ext uri="{3e2802c4-a4d2-4d8b-9148-e3be6c30e623}">
          <xlrd:rvb i="207"/>
        </ext>
      </extLst>
    </bk>
    <bk>
      <extLst>
        <ext uri="{3e2802c4-a4d2-4d8b-9148-e3be6c30e623}">
          <xlrd:rvb i="210"/>
        </ext>
      </extLst>
    </bk>
    <bk>
      <extLst>
        <ext uri="{3e2802c4-a4d2-4d8b-9148-e3be6c30e623}">
          <xlrd:rvb i="212"/>
        </ext>
      </extLst>
    </bk>
    <bk>
      <extLst>
        <ext uri="{3e2802c4-a4d2-4d8b-9148-e3be6c30e623}">
          <xlrd:rvb i="215"/>
        </ext>
      </extLst>
    </bk>
    <bk>
      <extLst>
        <ext uri="{3e2802c4-a4d2-4d8b-9148-e3be6c30e623}">
          <xlrd:rvb i="218"/>
        </ext>
      </extLst>
    </bk>
    <bk>
      <extLst>
        <ext uri="{3e2802c4-a4d2-4d8b-9148-e3be6c30e623}">
          <xlrd:rvb i="221"/>
        </ext>
      </extLst>
    </bk>
    <bk>
      <extLst>
        <ext uri="{3e2802c4-a4d2-4d8b-9148-e3be6c30e623}">
          <xlrd:rvb i="223"/>
        </ext>
      </extLst>
    </bk>
    <bk>
      <extLst>
        <ext uri="{3e2802c4-a4d2-4d8b-9148-e3be6c30e623}">
          <xlrd:rvb i="226"/>
        </ext>
      </extLst>
    </bk>
    <bk>
      <extLst>
        <ext uri="{3e2802c4-a4d2-4d8b-9148-e3be6c30e623}">
          <xlrd:rvb i="229"/>
        </ext>
      </extLst>
    </bk>
    <bk>
      <extLst>
        <ext uri="{3e2802c4-a4d2-4d8b-9148-e3be6c30e623}">
          <xlrd:rvb i="232"/>
        </ext>
      </extLst>
    </bk>
    <bk>
      <extLst>
        <ext uri="{3e2802c4-a4d2-4d8b-9148-e3be6c30e623}">
          <xlrd:rvb i="234"/>
        </ext>
      </extLst>
    </bk>
    <bk>
      <extLst>
        <ext uri="{3e2802c4-a4d2-4d8b-9148-e3be6c30e623}">
          <xlrd:rvb i="237"/>
        </ext>
      </extLst>
    </bk>
    <bk>
      <extLst>
        <ext uri="{3e2802c4-a4d2-4d8b-9148-e3be6c30e623}">
          <xlrd:rvb i="240"/>
        </ext>
      </extLst>
    </bk>
    <bk>
      <extLst>
        <ext uri="{3e2802c4-a4d2-4d8b-9148-e3be6c30e623}">
          <xlrd:rvb i="243"/>
        </ext>
      </extLst>
    </bk>
    <bk>
      <extLst>
        <ext uri="{3e2802c4-a4d2-4d8b-9148-e3be6c30e623}">
          <xlrd:rvb i="245"/>
        </ext>
      </extLst>
    </bk>
    <bk>
      <extLst>
        <ext uri="{3e2802c4-a4d2-4d8b-9148-e3be6c30e623}">
          <xlrd:rvb i="248"/>
        </ext>
      </extLst>
    </bk>
    <bk>
      <extLst>
        <ext uri="{3e2802c4-a4d2-4d8b-9148-e3be6c30e623}">
          <xlrd:rvb i="250"/>
        </ext>
      </extLst>
    </bk>
    <bk>
      <extLst>
        <ext uri="{3e2802c4-a4d2-4d8b-9148-e3be6c30e623}">
          <xlrd:rvb i="252"/>
        </ext>
      </extLst>
    </bk>
    <bk>
      <extLst>
        <ext uri="{3e2802c4-a4d2-4d8b-9148-e3be6c30e623}">
          <xlrd:rvb i="254"/>
        </ext>
      </extLst>
    </bk>
    <bk>
      <extLst>
        <ext uri="{3e2802c4-a4d2-4d8b-9148-e3be6c30e623}">
          <xlrd:rvb i="257"/>
        </ext>
      </extLst>
    </bk>
    <bk>
      <extLst>
        <ext uri="{3e2802c4-a4d2-4d8b-9148-e3be6c30e623}">
          <xlrd:rvb i="259"/>
        </ext>
      </extLst>
    </bk>
    <bk>
      <extLst>
        <ext uri="{3e2802c4-a4d2-4d8b-9148-e3be6c30e623}">
          <xlrd:rvb i="261"/>
        </ext>
      </extLst>
    </bk>
    <bk>
      <extLst>
        <ext uri="{3e2802c4-a4d2-4d8b-9148-e3be6c30e623}">
          <xlrd:rvb i="263"/>
        </ext>
      </extLst>
    </bk>
    <bk>
      <extLst>
        <ext uri="{3e2802c4-a4d2-4d8b-9148-e3be6c30e623}">
          <xlrd:rvb i="266"/>
        </ext>
      </extLst>
    </bk>
    <bk>
      <extLst>
        <ext uri="{3e2802c4-a4d2-4d8b-9148-e3be6c30e623}">
          <xlrd:rvb i="269"/>
        </ext>
      </extLst>
    </bk>
    <bk>
      <extLst>
        <ext uri="{3e2802c4-a4d2-4d8b-9148-e3be6c30e623}">
          <xlrd:rvb i="272"/>
        </ext>
      </extLst>
    </bk>
    <bk>
      <extLst>
        <ext uri="{3e2802c4-a4d2-4d8b-9148-e3be6c30e623}">
          <xlrd:rvb i="274"/>
        </ext>
      </extLst>
    </bk>
    <bk>
      <extLst>
        <ext uri="{3e2802c4-a4d2-4d8b-9148-e3be6c30e623}">
          <xlrd:rvb i="277"/>
        </ext>
      </extLst>
    </bk>
    <bk>
      <extLst>
        <ext uri="{3e2802c4-a4d2-4d8b-9148-e3be6c30e623}">
          <xlrd:rvb i="279"/>
        </ext>
      </extLst>
    </bk>
    <bk>
      <extLst>
        <ext uri="{3e2802c4-a4d2-4d8b-9148-e3be6c30e623}">
          <xlrd:rvb i="282"/>
        </ext>
      </extLst>
    </bk>
    <bk>
      <extLst>
        <ext uri="{3e2802c4-a4d2-4d8b-9148-e3be6c30e623}">
          <xlrd:rvb i="285"/>
        </ext>
      </extLst>
    </bk>
    <bk>
      <extLst>
        <ext uri="{3e2802c4-a4d2-4d8b-9148-e3be6c30e623}">
          <xlrd:rvb i="288"/>
        </ext>
      </extLst>
    </bk>
    <bk>
      <extLst>
        <ext uri="{3e2802c4-a4d2-4d8b-9148-e3be6c30e623}">
          <xlrd:rvb i="291"/>
        </ext>
      </extLst>
    </bk>
    <bk>
      <extLst>
        <ext uri="{3e2802c4-a4d2-4d8b-9148-e3be6c30e623}">
          <xlrd:rvb i="294"/>
        </ext>
      </extLst>
    </bk>
    <bk>
      <extLst>
        <ext uri="{3e2802c4-a4d2-4d8b-9148-e3be6c30e623}">
          <xlrd:rvb i="296"/>
        </ext>
      </extLst>
    </bk>
    <bk>
      <extLst>
        <ext uri="{3e2802c4-a4d2-4d8b-9148-e3be6c30e623}">
          <xlrd:rvb i="299"/>
        </ext>
      </extLst>
    </bk>
    <bk>
      <extLst>
        <ext uri="{3e2802c4-a4d2-4d8b-9148-e3be6c30e623}">
          <xlrd:rvb i="302"/>
        </ext>
      </extLst>
    </bk>
    <bk>
      <extLst>
        <ext uri="{3e2802c4-a4d2-4d8b-9148-e3be6c30e623}">
          <xlrd:rvb i="305"/>
        </ext>
      </extLst>
    </bk>
    <bk>
      <extLst>
        <ext uri="{3e2802c4-a4d2-4d8b-9148-e3be6c30e623}">
          <xlrd:rvb i="308"/>
        </ext>
      </extLst>
    </bk>
    <bk>
      <extLst>
        <ext uri="{3e2802c4-a4d2-4d8b-9148-e3be6c30e623}">
          <xlrd:rvb i="311"/>
        </ext>
      </extLst>
    </bk>
    <bk>
      <extLst>
        <ext uri="{3e2802c4-a4d2-4d8b-9148-e3be6c30e623}">
          <xlrd:rvb i="314"/>
        </ext>
      </extLst>
    </bk>
    <bk>
      <extLst>
        <ext uri="{3e2802c4-a4d2-4d8b-9148-e3be6c30e623}">
          <xlrd:rvb i="317"/>
        </ext>
      </extLst>
    </bk>
    <bk>
      <extLst>
        <ext uri="{3e2802c4-a4d2-4d8b-9148-e3be6c30e623}">
          <xlrd:rvb i="320"/>
        </ext>
      </extLst>
    </bk>
    <bk>
      <extLst>
        <ext uri="{3e2802c4-a4d2-4d8b-9148-e3be6c30e623}">
          <xlrd:rvb i="322"/>
        </ext>
      </extLst>
    </bk>
    <bk>
      <extLst>
        <ext uri="{3e2802c4-a4d2-4d8b-9148-e3be6c30e623}">
          <xlrd:rvb i="325"/>
        </ext>
      </extLst>
    </bk>
    <bk>
      <extLst>
        <ext uri="{3e2802c4-a4d2-4d8b-9148-e3be6c30e623}">
          <xlrd:rvb i="328"/>
        </ext>
      </extLst>
    </bk>
    <bk>
      <extLst>
        <ext uri="{3e2802c4-a4d2-4d8b-9148-e3be6c30e623}">
          <xlrd:rvb i="331"/>
        </ext>
      </extLst>
    </bk>
    <bk>
      <extLst>
        <ext uri="{3e2802c4-a4d2-4d8b-9148-e3be6c30e623}">
          <xlrd:rvb i="334"/>
        </ext>
      </extLst>
    </bk>
    <bk>
      <extLst>
        <ext uri="{3e2802c4-a4d2-4d8b-9148-e3be6c30e623}">
          <xlrd:rvb i="336"/>
        </ext>
      </extLst>
    </bk>
    <bk>
      <extLst>
        <ext uri="{3e2802c4-a4d2-4d8b-9148-e3be6c30e623}">
          <xlrd:rvb i="338"/>
        </ext>
      </extLst>
    </bk>
    <bk>
      <extLst>
        <ext uri="{3e2802c4-a4d2-4d8b-9148-e3be6c30e623}">
          <xlrd:rvb i="341"/>
        </ext>
      </extLst>
    </bk>
    <bk>
      <extLst>
        <ext uri="{3e2802c4-a4d2-4d8b-9148-e3be6c30e623}">
          <xlrd:rvb i="344"/>
        </ext>
      </extLst>
    </bk>
    <bk>
      <extLst>
        <ext uri="{3e2802c4-a4d2-4d8b-9148-e3be6c30e623}">
          <xlrd:rvb i="346"/>
        </ext>
      </extLst>
    </bk>
    <bk>
      <extLst>
        <ext uri="{3e2802c4-a4d2-4d8b-9148-e3be6c30e623}">
          <xlrd:rvb i="348"/>
        </ext>
      </extLst>
    </bk>
    <bk>
      <extLst>
        <ext uri="{3e2802c4-a4d2-4d8b-9148-e3be6c30e623}">
          <xlrd:rvb i="350"/>
        </ext>
      </extLst>
    </bk>
    <bk>
      <extLst>
        <ext uri="{3e2802c4-a4d2-4d8b-9148-e3be6c30e623}">
          <xlrd:rvb i="353"/>
        </ext>
      </extLst>
    </bk>
    <bk>
      <extLst>
        <ext uri="{3e2802c4-a4d2-4d8b-9148-e3be6c30e623}">
          <xlrd:rvb i="356"/>
        </ext>
      </extLst>
    </bk>
    <bk>
      <extLst>
        <ext uri="{3e2802c4-a4d2-4d8b-9148-e3be6c30e623}">
          <xlrd:rvb i="359"/>
        </ext>
      </extLst>
    </bk>
    <bk>
      <extLst>
        <ext uri="{3e2802c4-a4d2-4d8b-9148-e3be6c30e623}">
          <xlrd:rvb i="362"/>
        </ext>
      </extLst>
    </bk>
    <bk>
      <extLst>
        <ext uri="{3e2802c4-a4d2-4d8b-9148-e3be6c30e623}">
          <xlrd:rvb i="365"/>
        </ext>
      </extLst>
    </bk>
    <bk>
      <extLst>
        <ext uri="{3e2802c4-a4d2-4d8b-9148-e3be6c30e623}">
          <xlrd:rvb i="368"/>
        </ext>
      </extLst>
    </bk>
    <bk>
      <extLst>
        <ext uri="{3e2802c4-a4d2-4d8b-9148-e3be6c30e623}">
          <xlrd:rvb i="371"/>
        </ext>
      </extLst>
    </bk>
    <bk>
      <extLst>
        <ext uri="{3e2802c4-a4d2-4d8b-9148-e3be6c30e623}">
          <xlrd:rvb i="374"/>
        </ext>
      </extLst>
    </bk>
    <bk>
      <extLst>
        <ext uri="{3e2802c4-a4d2-4d8b-9148-e3be6c30e623}">
          <xlrd:rvb i="377"/>
        </ext>
      </extLst>
    </bk>
    <bk>
      <extLst>
        <ext uri="{3e2802c4-a4d2-4d8b-9148-e3be6c30e623}">
          <xlrd:rvb i="380"/>
        </ext>
      </extLst>
    </bk>
    <bk>
      <extLst>
        <ext uri="{3e2802c4-a4d2-4d8b-9148-e3be6c30e623}">
          <xlrd:rvb i="382"/>
        </ext>
      </extLst>
    </bk>
    <bk>
      <extLst>
        <ext uri="{3e2802c4-a4d2-4d8b-9148-e3be6c30e623}">
          <xlrd:rvb i="385"/>
        </ext>
      </extLst>
    </bk>
    <bk>
      <extLst>
        <ext uri="{3e2802c4-a4d2-4d8b-9148-e3be6c30e623}">
          <xlrd:rvb i="387"/>
        </ext>
      </extLst>
    </bk>
    <bk>
      <extLst>
        <ext uri="{3e2802c4-a4d2-4d8b-9148-e3be6c30e623}">
          <xlrd:rvb i="389"/>
        </ext>
      </extLst>
    </bk>
    <bk>
      <extLst>
        <ext uri="{3e2802c4-a4d2-4d8b-9148-e3be6c30e623}">
          <xlrd:rvb i="392"/>
        </ext>
      </extLst>
    </bk>
    <bk>
      <extLst>
        <ext uri="{3e2802c4-a4d2-4d8b-9148-e3be6c30e623}">
          <xlrd:rvb i="394"/>
        </ext>
      </extLst>
    </bk>
    <bk>
      <extLst>
        <ext uri="{3e2802c4-a4d2-4d8b-9148-e3be6c30e623}">
          <xlrd:rvb i="397"/>
        </ext>
      </extLst>
    </bk>
    <bk>
      <extLst>
        <ext uri="{3e2802c4-a4d2-4d8b-9148-e3be6c30e623}">
          <xlrd:rvb i="400"/>
        </ext>
      </extLst>
    </bk>
    <bk>
      <extLst>
        <ext uri="{3e2802c4-a4d2-4d8b-9148-e3be6c30e623}">
          <xlrd:rvb i="402"/>
        </ext>
      </extLst>
    </bk>
    <bk>
      <extLst>
        <ext uri="{3e2802c4-a4d2-4d8b-9148-e3be6c30e623}">
          <xlrd:rvb i="404"/>
        </ext>
      </extLst>
    </bk>
    <bk>
      <extLst>
        <ext uri="{3e2802c4-a4d2-4d8b-9148-e3be6c30e623}">
          <xlrd:rvb i="407"/>
        </ext>
      </extLst>
    </bk>
    <bk>
      <extLst>
        <ext uri="{3e2802c4-a4d2-4d8b-9148-e3be6c30e623}">
          <xlrd:rvb i="409"/>
        </ext>
      </extLst>
    </bk>
    <bk>
      <extLst>
        <ext uri="{3e2802c4-a4d2-4d8b-9148-e3be6c30e623}">
          <xlrd:rvb i="412"/>
        </ext>
      </extLst>
    </bk>
    <bk>
      <extLst>
        <ext uri="{3e2802c4-a4d2-4d8b-9148-e3be6c30e623}">
          <xlrd:rvb i="415"/>
        </ext>
      </extLst>
    </bk>
    <bk>
      <extLst>
        <ext uri="{3e2802c4-a4d2-4d8b-9148-e3be6c30e623}">
          <xlrd:rvb i="418"/>
        </ext>
      </extLst>
    </bk>
    <bk>
      <extLst>
        <ext uri="{3e2802c4-a4d2-4d8b-9148-e3be6c30e623}">
          <xlrd:rvb i="421"/>
        </ext>
      </extLst>
    </bk>
    <bk>
      <extLst>
        <ext uri="{3e2802c4-a4d2-4d8b-9148-e3be6c30e623}">
          <xlrd:rvb i="424"/>
        </ext>
      </extLst>
    </bk>
    <bk>
      <extLst>
        <ext uri="{3e2802c4-a4d2-4d8b-9148-e3be6c30e623}">
          <xlrd:rvb i="427"/>
        </ext>
      </extLst>
    </bk>
    <bk>
      <extLst>
        <ext uri="{3e2802c4-a4d2-4d8b-9148-e3be6c30e623}">
          <xlrd:rvb i="430"/>
        </ext>
      </extLst>
    </bk>
    <bk>
      <extLst>
        <ext uri="{3e2802c4-a4d2-4d8b-9148-e3be6c30e623}">
          <xlrd:rvb i="433"/>
        </ext>
      </extLst>
    </bk>
    <bk>
      <extLst>
        <ext uri="{3e2802c4-a4d2-4d8b-9148-e3be6c30e623}">
          <xlrd:rvb i="436"/>
        </ext>
      </extLst>
    </bk>
    <bk>
      <extLst>
        <ext uri="{3e2802c4-a4d2-4d8b-9148-e3be6c30e623}">
          <xlrd:rvb i="439"/>
        </ext>
      </extLst>
    </bk>
    <bk>
      <extLst>
        <ext uri="{3e2802c4-a4d2-4d8b-9148-e3be6c30e623}">
          <xlrd:rvb i="442"/>
        </ext>
      </extLst>
    </bk>
    <bk>
      <extLst>
        <ext uri="{3e2802c4-a4d2-4d8b-9148-e3be6c30e623}">
          <xlrd:rvb i="444"/>
        </ext>
      </extLst>
    </bk>
    <bk>
      <extLst>
        <ext uri="{3e2802c4-a4d2-4d8b-9148-e3be6c30e623}">
          <xlrd:rvb i="447"/>
        </ext>
      </extLst>
    </bk>
    <bk>
      <extLst>
        <ext uri="{3e2802c4-a4d2-4d8b-9148-e3be6c30e623}">
          <xlrd:rvb i="450"/>
        </ext>
      </extLst>
    </bk>
    <bk>
      <extLst>
        <ext uri="{3e2802c4-a4d2-4d8b-9148-e3be6c30e623}">
          <xlrd:rvb i="453"/>
        </ext>
      </extLst>
    </bk>
    <bk>
      <extLst>
        <ext uri="{3e2802c4-a4d2-4d8b-9148-e3be6c30e623}">
          <xlrd:rvb i="455"/>
        </ext>
      </extLst>
    </bk>
    <bk>
      <extLst>
        <ext uri="{3e2802c4-a4d2-4d8b-9148-e3be6c30e623}">
          <xlrd:rvb i="458"/>
        </ext>
      </extLst>
    </bk>
    <bk>
      <extLst>
        <ext uri="{3e2802c4-a4d2-4d8b-9148-e3be6c30e623}">
          <xlrd:rvb i="461"/>
        </ext>
      </extLst>
    </bk>
    <bk>
      <extLst>
        <ext uri="{3e2802c4-a4d2-4d8b-9148-e3be6c30e623}">
          <xlrd:rvb i="464"/>
        </ext>
      </extLst>
    </bk>
    <bk>
      <extLst>
        <ext uri="{3e2802c4-a4d2-4d8b-9148-e3be6c30e623}">
          <xlrd:rvb i="467"/>
        </ext>
      </extLst>
    </bk>
    <bk>
      <extLst>
        <ext uri="{3e2802c4-a4d2-4d8b-9148-e3be6c30e623}">
          <xlrd:rvb i="470"/>
        </ext>
      </extLst>
    </bk>
    <bk>
      <extLst>
        <ext uri="{3e2802c4-a4d2-4d8b-9148-e3be6c30e623}">
          <xlrd:rvb i="472"/>
        </ext>
      </extLst>
    </bk>
    <bk>
      <extLst>
        <ext uri="{3e2802c4-a4d2-4d8b-9148-e3be6c30e623}">
          <xlrd:rvb i="474"/>
        </ext>
      </extLst>
    </bk>
    <bk>
      <extLst>
        <ext uri="{3e2802c4-a4d2-4d8b-9148-e3be6c30e623}">
          <xlrd:rvb i="476"/>
        </ext>
      </extLst>
    </bk>
    <bk>
      <extLst>
        <ext uri="{3e2802c4-a4d2-4d8b-9148-e3be6c30e623}">
          <xlrd:rvb i="478"/>
        </ext>
      </extLst>
    </bk>
    <bk>
      <extLst>
        <ext uri="{3e2802c4-a4d2-4d8b-9148-e3be6c30e623}">
          <xlrd:rvb i="481"/>
        </ext>
      </extLst>
    </bk>
    <bk>
      <extLst>
        <ext uri="{3e2802c4-a4d2-4d8b-9148-e3be6c30e623}">
          <xlrd:rvb i="484"/>
        </ext>
      </extLst>
    </bk>
    <bk>
      <extLst>
        <ext uri="{3e2802c4-a4d2-4d8b-9148-e3be6c30e623}">
          <xlrd:rvb i="486"/>
        </ext>
      </extLst>
    </bk>
    <bk>
      <extLst>
        <ext uri="{3e2802c4-a4d2-4d8b-9148-e3be6c30e623}">
          <xlrd:rvb i="488"/>
        </ext>
      </extLst>
    </bk>
    <bk>
      <extLst>
        <ext uri="{3e2802c4-a4d2-4d8b-9148-e3be6c30e623}">
          <xlrd:rvb i="491"/>
        </ext>
      </extLst>
    </bk>
    <bk>
      <extLst>
        <ext uri="{3e2802c4-a4d2-4d8b-9148-e3be6c30e623}">
          <xlrd:rvb i="494"/>
        </ext>
      </extLst>
    </bk>
    <bk>
      <extLst>
        <ext uri="{3e2802c4-a4d2-4d8b-9148-e3be6c30e623}">
          <xlrd:rvb i="497"/>
        </ext>
      </extLst>
    </bk>
    <bk>
      <extLst>
        <ext uri="{3e2802c4-a4d2-4d8b-9148-e3be6c30e623}">
          <xlrd:rvb i="500"/>
        </ext>
      </extLst>
    </bk>
    <bk>
      <extLst>
        <ext uri="{3e2802c4-a4d2-4d8b-9148-e3be6c30e623}">
          <xlrd:rvb i="502"/>
        </ext>
      </extLst>
    </bk>
    <bk>
      <extLst>
        <ext uri="{3e2802c4-a4d2-4d8b-9148-e3be6c30e623}">
          <xlrd:rvb i="504"/>
        </ext>
      </extLst>
    </bk>
    <bk>
      <extLst>
        <ext uri="{3e2802c4-a4d2-4d8b-9148-e3be6c30e623}">
          <xlrd:rvb i="507"/>
        </ext>
      </extLst>
    </bk>
    <bk>
      <extLst>
        <ext uri="{3e2802c4-a4d2-4d8b-9148-e3be6c30e623}">
          <xlrd:rvb i="510"/>
        </ext>
      </extLst>
    </bk>
    <bk>
      <extLst>
        <ext uri="{3e2802c4-a4d2-4d8b-9148-e3be6c30e623}">
          <xlrd:rvb i="513"/>
        </ext>
      </extLst>
    </bk>
    <bk>
      <extLst>
        <ext uri="{3e2802c4-a4d2-4d8b-9148-e3be6c30e623}">
          <xlrd:rvb i="515"/>
        </ext>
      </extLst>
    </bk>
    <bk>
      <extLst>
        <ext uri="{3e2802c4-a4d2-4d8b-9148-e3be6c30e623}">
          <xlrd:rvb i="518"/>
        </ext>
      </extLst>
    </bk>
    <bk>
      <extLst>
        <ext uri="{3e2802c4-a4d2-4d8b-9148-e3be6c30e623}">
          <xlrd:rvb i="521"/>
        </ext>
      </extLst>
    </bk>
    <bk>
      <extLst>
        <ext uri="{3e2802c4-a4d2-4d8b-9148-e3be6c30e623}">
          <xlrd:rvb i="523"/>
        </ext>
      </extLst>
    </bk>
    <bk>
      <extLst>
        <ext uri="{3e2802c4-a4d2-4d8b-9148-e3be6c30e623}">
          <xlrd:rvb i="525"/>
        </ext>
      </extLst>
    </bk>
    <bk>
      <extLst>
        <ext uri="{3e2802c4-a4d2-4d8b-9148-e3be6c30e623}">
          <xlrd:rvb i="528"/>
        </ext>
      </extLst>
    </bk>
    <bk>
      <extLst>
        <ext uri="{3e2802c4-a4d2-4d8b-9148-e3be6c30e623}">
          <xlrd:rvb i="530"/>
        </ext>
      </extLst>
    </bk>
    <bk>
      <extLst>
        <ext uri="{3e2802c4-a4d2-4d8b-9148-e3be6c30e623}">
          <xlrd:rvb i="533"/>
        </ext>
      </extLst>
    </bk>
    <bk>
      <extLst>
        <ext uri="{3e2802c4-a4d2-4d8b-9148-e3be6c30e623}">
          <xlrd:rvb i="536"/>
        </ext>
      </extLst>
    </bk>
    <bk>
      <extLst>
        <ext uri="{3e2802c4-a4d2-4d8b-9148-e3be6c30e623}">
          <xlrd:rvb i="539"/>
        </ext>
      </extLst>
    </bk>
    <bk>
      <extLst>
        <ext uri="{3e2802c4-a4d2-4d8b-9148-e3be6c30e623}">
          <xlrd:rvb i="541"/>
        </ext>
      </extLst>
    </bk>
    <bk>
      <extLst>
        <ext uri="{3e2802c4-a4d2-4d8b-9148-e3be6c30e623}">
          <xlrd:rvb i="544"/>
        </ext>
      </extLst>
    </bk>
    <bk>
      <extLst>
        <ext uri="{3e2802c4-a4d2-4d8b-9148-e3be6c30e623}">
          <xlrd:rvb i="546"/>
        </ext>
      </extLst>
    </bk>
    <bk>
      <extLst>
        <ext uri="{3e2802c4-a4d2-4d8b-9148-e3be6c30e623}">
          <xlrd:rvb i="549"/>
        </ext>
      </extLst>
    </bk>
    <bk>
      <extLst>
        <ext uri="{3e2802c4-a4d2-4d8b-9148-e3be6c30e623}">
          <xlrd:rvb i="552"/>
        </ext>
      </extLst>
    </bk>
    <bk>
      <extLst>
        <ext uri="{3e2802c4-a4d2-4d8b-9148-e3be6c30e623}">
          <xlrd:rvb i="555"/>
        </ext>
      </extLst>
    </bk>
    <bk>
      <extLst>
        <ext uri="{3e2802c4-a4d2-4d8b-9148-e3be6c30e623}">
          <xlrd:rvb i="557"/>
        </ext>
      </extLst>
    </bk>
    <bk>
      <extLst>
        <ext uri="{3e2802c4-a4d2-4d8b-9148-e3be6c30e623}">
          <xlrd:rvb i="560"/>
        </ext>
      </extLst>
    </bk>
    <bk>
      <extLst>
        <ext uri="{3e2802c4-a4d2-4d8b-9148-e3be6c30e623}">
          <xlrd:rvb i="562"/>
        </ext>
      </extLst>
    </bk>
    <bk>
      <extLst>
        <ext uri="{3e2802c4-a4d2-4d8b-9148-e3be6c30e623}">
          <xlrd:rvb i="565"/>
        </ext>
      </extLst>
    </bk>
    <bk>
      <extLst>
        <ext uri="{3e2802c4-a4d2-4d8b-9148-e3be6c30e623}">
          <xlrd:rvb i="567"/>
        </ext>
      </extLst>
    </bk>
    <bk>
      <extLst>
        <ext uri="{3e2802c4-a4d2-4d8b-9148-e3be6c30e623}">
          <xlrd:rvb i="570"/>
        </ext>
      </extLst>
    </bk>
    <bk>
      <extLst>
        <ext uri="{3e2802c4-a4d2-4d8b-9148-e3be6c30e623}">
          <xlrd:rvb i="572"/>
        </ext>
      </extLst>
    </bk>
    <bk>
      <extLst>
        <ext uri="{3e2802c4-a4d2-4d8b-9148-e3be6c30e623}">
          <xlrd:rvb i="575"/>
        </ext>
      </extLst>
    </bk>
    <bk>
      <extLst>
        <ext uri="{3e2802c4-a4d2-4d8b-9148-e3be6c30e623}">
          <xlrd:rvb i="578"/>
        </ext>
      </extLst>
    </bk>
    <bk>
      <extLst>
        <ext uri="{3e2802c4-a4d2-4d8b-9148-e3be6c30e623}">
          <xlrd:rvb i="581"/>
        </ext>
      </extLst>
    </bk>
    <bk>
      <extLst>
        <ext uri="{3e2802c4-a4d2-4d8b-9148-e3be6c30e623}">
          <xlrd:rvb i="584"/>
        </ext>
      </extLst>
    </bk>
    <bk>
      <extLst>
        <ext uri="{3e2802c4-a4d2-4d8b-9148-e3be6c30e623}">
          <xlrd:rvb i="587"/>
        </ext>
      </extLst>
    </bk>
    <bk>
      <extLst>
        <ext uri="{3e2802c4-a4d2-4d8b-9148-e3be6c30e623}">
          <xlrd:rvb i="590"/>
        </ext>
      </extLst>
    </bk>
    <bk>
      <extLst>
        <ext uri="{3e2802c4-a4d2-4d8b-9148-e3be6c30e623}">
          <xlrd:rvb i="593"/>
        </ext>
      </extLst>
    </bk>
    <bk>
      <extLst>
        <ext uri="{3e2802c4-a4d2-4d8b-9148-e3be6c30e623}">
          <xlrd:rvb i="596"/>
        </ext>
      </extLst>
    </bk>
    <bk>
      <extLst>
        <ext uri="{3e2802c4-a4d2-4d8b-9148-e3be6c30e623}">
          <xlrd:rvb i="599"/>
        </ext>
      </extLst>
    </bk>
    <bk>
      <extLst>
        <ext uri="{3e2802c4-a4d2-4d8b-9148-e3be6c30e623}">
          <xlrd:rvb i="602"/>
        </ext>
      </extLst>
    </bk>
    <bk>
      <extLst>
        <ext uri="{3e2802c4-a4d2-4d8b-9148-e3be6c30e623}">
          <xlrd:rvb i="605"/>
        </ext>
      </extLst>
    </bk>
    <bk>
      <extLst>
        <ext uri="{3e2802c4-a4d2-4d8b-9148-e3be6c30e623}">
          <xlrd:rvb i="608"/>
        </ext>
      </extLst>
    </bk>
    <bk>
      <extLst>
        <ext uri="{3e2802c4-a4d2-4d8b-9148-e3be6c30e623}">
          <xlrd:rvb i="611"/>
        </ext>
      </extLst>
    </bk>
    <bk>
      <extLst>
        <ext uri="{3e2802c4-a4d2-4d8b-9148-e3be6c30e623}">
          <xlrd:rvb i="613"/>
        </ext>
      </extLst>
    </bk>
    <bk>
      <extLst>
        <ext uri="{3e2802c4-a4d2-4d8b-9148-e3be6c30e623}">
          <xlrd:rvb i="616"/>
        </ext>
      </extLst>
    </bk>
    <bk>
      <extLst>
        <ext uri="{3e2802c4-a4d2-4d8b-9148-e3be6c30e623}">
          <xlrd:rvb i="619"/>
        </ext>
      </extLst>
    </bk>
    <bk>
      <extLst>
        <ext uri="{3e2802c4-a4d2-4d8b-9148-e3be6c30e623}">
          <xlrd:rvb i="622"/>
        </ext>
      </extLst>
    </bk>
    <bk>
      <extLst>
        <ext uri="{3e2802c4-a4d2-4d8b-9148-e3be6c30e623}">
          <xlrd:rvb i="624"/>
        </ext>
      </extLst>
    </bk>
    <bk>
      <extLst>
        <ext uri="{3e2802c4-a4d2-4d8b-9148-e3be6c30e623}">
          <xlrd:rvb i="627"/>
        </ext>
      </extLst>
    </bk>
    <bk>
      <extLst>
        <ext uri="{3e2802c4-a4d2-4d8b-9148-e3be6c30e623}">
          <xlrd:rvb i="629"/>
        </ext>
      </extLst>
    </bk>
    <bk>
      <extLst>
        <ext uri="{3e2802c4-a4d2-4d8b-9148-e3be6c30e623}">
          <xlrd:rvb i="631"/>
        </ext>
      </extLst>
    </bk>
    <bk>
      <extLst>
        <ext uri="{3e2802c4-a4d2-4d8b-9148-e3be6c30e623}">
          <xlrd:rvb i="633"/>
        </ext>
      </extLst>
    </bk>
    <bk>
      <extLst>
        <ext uri="{3e2802c4-a4d2-4d8b-9148-e3be6c30e623}">
          <xlrd:rvb i="635"/>
        </ext>
      </extLst>
    </bk>
    <bk>
      <extLst>
        <ext uri="{3e2802c4-a4d2-4d8b-9148-e3be6c30e623}">
          <xlrd:rvb i="638"/>
        </ext>
      </extLst>
    </bk>
    <bk>
      <extLst>
        <ext uri="{3e2802c4-a4d2-4d8b-9148-e3be6c30e623}">
          <xlrd:rvb i="641"/>
        </ext>
      </extLst>
    </bk>
    <bk>
      <extLst>
        <ext uri="{3e2802c4-a4d2-4d8b-9148-e3be6c30e623}">
          <xlrd:rvb i="644"/>
        </ext>
      </extLst>
    </bk>
    <bk>
      <extLst>
        <ext uri="{3e2802c4-a4d2-4d8b-9148-e3be6c30e623}">
          <xlrd:rvb i="647"/>
        </ext>
      </extLst>
    </bk>
    <bk>
      <extLst>
        <ext uri="{3e2802c4-a4d2-4d8b-9148-e3be6c30e623}">
          <xlrd:rvb i="649"/>
        </ext>
      </extLst>
    </bk>
    <bk>
      <extLst>
        <ext uri="{3e2802c4-a4d2-4d8b-9148-e3be6c30e623}">
          <xlrd:rvb i="652"/>
        </ext>
      </extLst>
    </bk>
    <bk>
      <extLst>
        <ext uri="{3e2802c4-a4d2-4d8b-9148-e3be6c30e623}">
          <xlrd:rvb i="655"/>
        </ext>
      </extLst>
    </bk>
    <bk>
      <extLst>
        <ext uri="{3e2802c4-a4d2-4d8b-9148-e3be6c30e623}">
          <xlrd:rvb i="657"/>
        </ext>
      </extLst>
    </bk>
    <bk>
      <extLst>
        <ext uri="{3e2802c4-a4d2-4d8b-9148-e3be6c30e623}">
          <xlrd:rvb i="659"/>
        </ext>
      </extLst>
    </bk>
    <bk>
      <extLst>
        <ext uri="{3e2802c4-a4d2-4d8b-9148-e3be6c30e623}">
          <xlrd:rvb i="662"/>
        </ext>
      </extLst>
    </bk>
    <bk>
      <extLst>
        <ext uri="{3e2802c4-a4d2-4d8b-9148-e3be6c30e623}">
          <xlrd:rvb i="665"/>
        </ext>
      </extLst>
    </bk>
    <bk>
      <extLst>
        <ext uri="{3e2802c4-a4d2-4d8b-9148-e3be6c30e623}">
          <xlrd:rvb i="667"/>
        </ext>
      </extLst>
    </bk>
    <bk>
      <extLst>
        <ext uri="{3e2802c4-a4d2-4d8b-9148-e3be6c30e623}">
          <xlrd:rvb i="669"/>
        </ext>
      </extLst>
    </bk>
    <bk>
      <extLst>
        <ext uri="{3e2802c4-a4d2-4d8b-9148-e3be6c30e623}">
          <xlrd:rvb i="672"/>
        </ext>
      </extLst>
    </bk>
    <bk>
      <extLst>
        <ext uri="{3e2802c4-a4d2-4d8b-9148-e3be6c30e623}">
          <xlrd:rvb i="675"/>
        </ext>
      </extLst>
    </bk>
    <bk>
      <extLst>
        <ext uri="{3e2802c4-a4d2-4d8b-9148-e3be6c30e623}">
          <xlrd:rvb i="678"/>
        </ext>
      </extLst>
    </bk>
    <bk>
      <extLst>
        <ext uri="{3e2802c4-a4d2-4d8b-9148-e3be6c30e623}">
          <xlrd:rvb i="681"/>
        </ext>
      </extLst>
    </bk>
    <bk>
      <extLst>
        <ext uri="{3e2802c4-a4d2-4d8b-9148-e3be6c30e623}">
          <xlrd:rvb i="683"/>
        </ext>
      </extLst>
    </bk>
    <bk>
      <extLst>
        <ext uri="{3e2802c4-a4d2-4d8b-9148-e3be6c30e623}">
          <xlrd:rvb i="685"/>
        </ext>
      </extLst>
    </bk>
    <bk>
      <extLst>
        <ext uri="{3e2802c4-a4d2-4d8b-9148-e3be6c30e623}">
          <xlrd:rvb i="688"/>
        </ext>
      </extLst>
    </bk>
    <bk>
      <extLst>
        <ext uri="{3e2802c4-a4d2-4d8b-9148-e3be6c30e623}">
          <xlrd:rvb i="691"/>
        </ext>
      </extLst>
    </bk>
    <bk>
      <extLst>
        <ext uri="{3e2802c4-a4d2-4d8b-9148-e3be6c30e623}">
          <xlrd:rvb i="694"/>
        </ext>
      </extLst>
    </bk>
    <bk>
      <extLst>
        <ext uri="{3e2802c4-a4d2-4d8b-9148-e3be6c30e623}">
          <xlrd:rvb i="697"/>
        </ext>
      </extLst>
    </bk>
    <bk>
      <extLst>
        <ext uri="{3e2802c4-a4d2-4d8b-9148-e3be6c30e623}">
          <xlrd:rvb i="700"/>
        </ext>
      </extLst>
    </bk>
    <bk>
      <extLst>
        <ext uri="{3e2802c4-a4d2-4d8b-9148-e3be6c30e623}">
          <xlrd:rvb i="703"/>
        </ext>
      </extLst>
    </bk>
    <bk>
      <extLst>
        <ext uri="{3e2802c4-a4d2-4d8b-9148-e3be6c30e623}">
          <xlrd:rvb i="706"/>
        </ext>
      </extLst>
    </bk>
    <bk>
      <extLst>
        <ext uri="{3e2802c4-a4d2-4d8b-9148-e3be6c30e623}">
          <xlrd:rvb i="708"/>
        </ext>
      </extLst>
    </bk>
    <bk>
      <extLst>
        <ext uri="{3e2802c4-a4d2-4d8b-9148-e3be6c30e623}">
          <xlrd:rvb i="711"/>
        </ext>
      </extLst>
    </bk>
    <bk>
      <extLst>
        <ext uri="{3e2802c4-a4d2-4d8b-9148-e3be6c30e623}">
          <xlrd:rvb i="714"/>
        </ext>
      </extLst>
    </bk>
    <bk>
      <extLst>
        <ext uri="{3e2802c4-a4d2-4d8b-9148-e3be6c30e623}">
          <xlrd:rvb i="717"/>
        </ext>
      </extLst>
    </bk>
    <bk>
      <extLst>
        <ext uri="{3e2802c4-a4d2-4d8b-9148-e3be6c30e623}">
          <xlrd:rvb i="720"/>
        </ext>
      </extLst>
    </bk>
    <bk>
      <extLst>
        <ext uri="{3e2802c4-a4d2-4d8b-9148-e3be6c30e623}">
          <xlrd:rvb i="723"/>
        </ext>
      </extLst>
    </bk>
    <bk>
      <extLst>
        <ext uri="{3e2802c4-a4d2-4d8b-9148-e3be6c30e623}">
          <xlrd:rvb i="725"/>
        </ext>
      </extLst>
    </bk>
    <bk>
      <extLst>
        <ext uri="{3e2802c4-a4d2-4d8b-9148-e3be6c30e623}">
          <xlrd:rvb i="728"/>
        </ext>
      </extLst>
    </bk>
    <bk>
      <extLst>
        <ext uri="{3e2802c4-a4d2-4d8b-9148-e3be6c30e623}">
          <xlrd:rvb i="731"/>
        </ext>
      </extLst>
    </bk>
    <bk>
      <extLst>
        <ext uri="{3e2802c4-a4d2-4d8b-9148-e3be6c30e623}">
          <xlrd:rvb i="734"/>
        </ext>
      </extLst>
    </bk>
    <bk>
      <extLst>
        <ext uri="{3e2802c4-a4d2-4d8b-9148-e3be6c30e623}">
          <xlrd:rvb i="736"/>
        </ext>
      </extLst>
    </bk>
    <bk>
      <extLst>
        <ext uri="{3e2802c4-a4d2-4d8b-9148-e3be6c30e623}">
          <xlrd:rvb i="738"/>
        </ext>
      </extLst>
    </bk>
    <bk>
      <extLst>
        <ext uri="{3e2802c4-a4d2-4d8b-9148-e3be6c30e623}">
          <xlrd:rvb i="741"/>
        </ext>
      </extLst>
    </bk>
    <bk>
      <extLst>
        <ext uri="{3e2802c4-a4d2-4d8b-9148-e3be6c30e623}">
          <xlrd:rvb i="744"/>
        </ext>
      </extLst>
    </bk>
    <bk>
      <extLst>
        <ext uri="{3e2802c4-a4d2-4d8b-9148-e3be6c30e623}">
          <xlrd:rvb i="747"/>
        </ext>
      </extLst>
    </bk>
    <bk>
      <extLst>
        <ext uri="{3e2802c4-a4d2-4d8b-9148-e3be6c30e623}">
          <xlrd:rvb i="750"/>
        </ext>
      </extLst>
    </bk>
    <bk>
      <extLst>
        <ext uri="{3e2802c4-a4d2-4d8b-9148-e3be6c30e623}">
          <xlrd:rvb i="752"/>
        </ext>
      </extLst>
    </bk>
    <bk>
      <extLst>
        <ext uri="{3e2802c4-a4d2-4d8b-9148-e3be6c30e623}">
          <xlrd:rvb i="754"/>
        </ext>
      </extLst>
    </bk>
    <bk>
      <extLst>
        <ext uri="{3e2802c4-a4d2-4d8b-9148-e3be6c30e623}">
          <xlrd:rvb i="757"/>
        </ext>
      </extLst>
    </bk>
    <bk>
      <extLst>
        <ext uri="{3e2802c4-a4d2-4d8b-9148-e3be6c30e623}">
          <xlrd:rvb i="759"/>
        </ext>
      </extLst>
    </bk>
    <bk>
      <extLst>
        <ext uri="{3e2802c4-a4d2-4d8b-9148-e3be6c30e623}">
          <xlrd:rvb i="762"/>
        </ext>
      </extLst>
    </bk>
    <bk>
      <extLst>
        <ext uri="{3e2802c4-a4d2-4d8b-9148-e3be6c30e623}">
          <xlrd:rvb i="764"/>
        </ext>
      </extLst>
    </bk>
    <bk>
      <extLst>
        <ext uri="{3e2802c4-a4d2-4d8b-9148-e3be6c30e623}">
          <xlrd:rvb i="767"/>
        </ext>
      </extLst>
    </bk>
    <bk>
      <extLst>
        <ext uri="{3e2802c4-a4d2-4d8b-9148-e3be6c30e623}">
          <xlrd:rvb i="770"/>
        </ext>
      </extLst>
    </bk>
    <bk>
      <extLst>
        <ext uri="{3e2802c4-a4d2-4d8b-9148-e3be6c30e623}">
          <xlrd:rvb i="773"/>
        </ext>
      </extLst>
    </bk>
    <bk>
      <extLst>
        <ext uri="{3e2802c4-a4d2-4d8b-9148-e3be6c30e623}">
          <xlrd:rvb i="776"/>
        </ext>
      </extLst>
    </bk>
    <bk>
      <extLst>
        <ext uri="{3e2802c4-a4d2-4d8b-9148-e3be6c30e623}">
          <xlrd:rvb i="779"/>
        </ext>
      </extLst>
    </bk>
    <bk>
      <extLst>
        <ext uri="{3e2802c4-a4d2-4d8b-9148-e3be6c30e623}">
          <xlrd:rvb i="782"/>
        </ext>
      </extLst>
    </bk>
    <bk>
      <extLst>
        <ext uri="{3e2802c4-a4d2-4d8b-9148-e3be6c30e623}">
          <xlrd:rvb i="784"/>
        </ext>
      </extLst>
    </bk>
    <bk>
      <extLst>
        <ext uri="{3e2802c4-a4d2-4d8b-9148-e3be6c30e623}">
          <xlrd:rvb i="787"/>
        </ext>
      </extLst>
    </bk>
    <bk>
      <extLst>
        <ext uri="{3e2802c4-a4d2-4d8b-9148-e3be6c30e623}">
          <xlrd:rvb i="789"/>
        </ext>
      </extLst>
    </bk>
    <bk>
      <extLst>
        <ext uri="{3e2802c4-a4d2-4d8b-9148-e3be6c30e623}">
          <xlrd:rvb i="791"/>
        </ext>
      </extLst>
    </bk>
    <bk>
      <extLst>
        <ext uri="{3e2802c4-a4d2-4d8b-9148-e3be6c30e623}">
          <xlrd:rvb i="794"/>
        </ext>
      </extLst>
    </bk>
    <bk>
      <extLst>
        <ext uri="{3e2802c4-a4d2-4d8b-9148-e3be6c30e623}">
          <xlrd:rvb i="796"/>
        </ext>
      </extLst>
    </bk>
    <bk>
      <extLst>
        <ext uri="{3e2802c4-a4d2-4d8b-9148-e3be6c30e623}">
          <xlrd:rvb i="799"/>
        </ext>
      </extLst>
    </bk>
    <bk>
      <extLst>
        <ext uri="{3e2802c4-a4d2-4d8b-9148-e3be6c30e623}">
          <xlrd:rvb i="802"/>
        </ext>
      </extLst>
    </bk>
    <bk>
      <extLst>
        <ext uri="{3e2802c4-a4d2-4d8b-9148-e3be6c30e623}">
          <xlrd:rvb i="804"/>
        </ext>
      </extLst>
    </bk>
    <bk>
      <extLst>
        <ext uri="{3e2802c4-a4d2-4d8b-9148-e3be6c30e623}">
          <xlrd:rvb i="807"/>
        </ext>
      </extLst>
    </bk>
    <bk>
      <extLst>
        <ext uri="{3e2802c4-a4d2-4d8b-9148-e3be6c30e623}">
          <xlrd:rvb i="809"/>
        </ext>
      </extLst>
    </bk>
    <bk>
      <extLst>
        <ext uri="{3e2802c4-a4d2-4d8b-9148-e3be6c30e623}">
          <xlrd:rvb i="811"/>
        </ext>
      </extLst>
    </bk>
    <bk>
      <extLst>
        <ext uri="{3e2802c4-a4d2-4d8b-9148-e3be6c30e623}">
          <xlrd:rvb i="814"/>
        </ext>
      </extLst>
    </bk>
    <bk>
      <extLst>
        <ext uri="{3e2802c4-a4d2-4d8b-9148-e3be6c30e623}">
          <xlrd:rvb i="816"/>
        </ext>
      </extLst>
    </bk>
    <bk>
      <extLst>
        <ext uri="{3e2802c4-a4d2-4d8b-9148-e3be6c30e623}">
          <xlrd:rvb i="819"/>
        </ext>
      </extLst>
    </bk>
    <bk>
      <extLst>
        <ext uri="{3e2802c4-a4d2-4d8b-9148-e3be6c30e623}">
          <xlrd:rvb i="822"/>
        </ext>
      </extLst>
    </bk>
    <bk>
      <extLst>
        <ext uri="{3e2802c4-a4d2-4d8b-9148-e3be6c30e623}">
          <xlrd:rvb i="825"/>
        </ext>
      </extLst>
    </bk>
    <bk>
      <extLst>
        <ext uri="{3e2802c4-a4d2-4d8b-9148-e3be6c30e623}">
          <xlrd:rvb i="827"/>
        </ext>
      </extLst>
    </bk>
    <bk>
      <extLst>
        <ext uri="{3e2802c4-a4d2-4d8b-9148-e3be6c30e623}">
          <xlrd:rvb i="829"/>
        </ext>
      </extLst>
    </bk>
    <bk>
      <extLst>
        <ext uri="{3e2802c4-a4d2-4d8b-9148-e3be6c30e623}">
          <xlrd:rvb i="832"/>
        </ext>
      </extLst>
    </bk>
    <bk>
      <extLst>
        <ext uri="{3e2802c4-a4d2-4d8b-9148-e3be6c30e623}">
          <xlrd:rvb i="835"/>
        </ext>
      </extLst>
    </bk>
    <bk>
      <extLst>
        <ext uri="{3e2802c4-a4d2-4d8b-9148-e3be6c30e623}">
          <xlrd:rvb i="838"/>
        </ext>
      </extLst>
    </bk>
    <bk>
      <extLst>
        <ext uri="{3e2802c4-a4d2-4d8b-9148-e3be6c30e623}">
          <xlrd:rvb i="840"/>
        </ext>
      </extLst>
    </bk>
    <bk>
      <extLst>
        <ext uri="{3e2802c4-a4d2-4d8b-9148-e3be6c30e623}">
          <xlrd:rvb i="841"/>
        </ext>
      </extLst>
    </bk>
    <bk>
      <extLst>
        <ext uri="{3e2802c4-a4d2-4d8b-9148-e3be6c30e623}">
          <xlrd:rvb i="842"/>
        </ext>
      </extLst>
    </bk>
    <bk>
      <extLst>
        <ext uri="{3e2802c4-a4d2-4d8b-9148-e3be6c30e623}">
          <xlrd:rvb i="843"/>
        </ext>
      </extLst>
    </bk>
    <bk>
      <extLst>
        <ext uri="{3e2802c4-a4d2-4d8b-9148-e3be6c30e623}">
          <xlrd:rvb i="845"/>
        </ext>
      </extLst>
    </bk>
    <bk>
      <extLst>
        <ext uri="{3e2802c4-a4d2-4d8b-9148-e3be6c30e623}">
          <xlrd:rvb i="848"/>
        </ext>
      </extLst>
    </bk>
    <bk>
      <extLst>
        <ext uri="{3e2802c4-a4d2-4d8b-9148-e3be6c30e623}">
          <xlrd:rvb i="851"/>
        </ext>
      </extLst>
    </bk>
    <bk>
      <extLst>
        <ext uri="{3e2802c4-a4d2-4d8b-9148-e3be6c30e623}">
          <xlrd:rvb i="854"/>
        </ext>
      </extLst>
    </bk>
    <bk>
      <extLst>
        <ext uri="{3e2802c4-a4d2-4d8b-9148-e3be6c30e623}">
          <xlrd:rvb i="857"/>
        </ext>
      </extLst>
    </bk>
    <bk>
      <extLst>
        <ext uri="{3e2802c4-a4d2-4d8b-9148-e3be6c30e623}">
          <xlrd:rvb i="860"/>
        </ext>
      </extLst>
    </bk>
    <bk>
      <extLst>
        <ext uri="{3e2802c4-a4d2-4d8b-9148-e3be6c30e623}">
          <xlrd:rvb i="863"/>
        </ext>
      </extLst>
    </bk>
    <bk>
      <extLst>
        <ext uri="{3e2802c4-a4d2-4d8b-9148-e3be6c30e623}">
          <xlrd:rvb i="866"/>
        </ext>
      </extLst>
    </bk>
    <bk>
      <extLst>
        <ext uri="{3e2802c4-a4d2-4d8b-9148-e3be6c30e623}">
          <xlrd:rvb i="869"/>
        </ext>
      </extLst>
    </bk>
    <bk>
      <extLst>
        <ext uri="{3e2802c4-a4d2-4d8b-9148-e3be6c30e623}">
          <xlrd:rvb i="871"/>
        </ext>
      </extLst>
    </bk>
    <bk>
      <extLst>
        <ext uri="{3e2802c4-a4d2-4d8b-9148-e3be6c30e623}">
          <xlrd:rvb i="873"/>
        </ext>
      </extLst>
    </bk>
    <bk>
      <extLst>
        <ext uri="{3e2802c4-a4d2-4d8b-9148-e3be6c30e623}">
          <xlrd:rvb i="876"/>
        </ext>
      </extLst>
    </bk>
    <bk>
      <extLst>
        <ext uri="{3e2802c4-a4d2-4d8b-9148-e3be6c30e623}">
          <xlrd:rvb i="879"/>
        </ext>
      </extLst>
    </bk>
    <bk>
      <extLst>
        <ext uri="{3e2802c4-a4d2-4d8b-9148-e3be6c30e623}">
          <xlrd:rvb i="882"/>
        </ext>
      </extLst>
    </bk>
    <bk>
      <extLst>
        <ext uri="{3e2802c4-a4d2-4d8b-9148-e3be6c30e623}">
          <xlrd:rvb i="884"/>
        </ext>
      </extLst>
    </bk>
    <bk>
      <extLst>
        <ext uri="{3e2802c4-a4d2-4d8b-9148-e3be6c30e623}">
          <xlrd:rvb i="887"/>
        </ext>
      </extLst>
    </bk>
    <bk>
      <extLst>
        <ext uri="{3e2802c4-a4d2-4d8b-9148-e3be6c30e623}">
          <xlrd:rvb i="889"/>
        </ext>
      </extLst>
    </bk>
    <bk>
      <extLst>
        <ext uri="{3e2802c4-a4d2-4d8b-9148-e3be6c30e623}">
          <xlrd:rvb i="892"/>
        </ext>
      </extLst>
    </bk>
    <bk>
      <extLst>
        <ext uri="{3e2802c4-a4d2-4d8b-9148-e3be6c30e623}">
          <xlrd:rvb i="895"/>
        </ext>
      </extLst>
    </bk>
    <bk>
      <extLst>
        <ext uri="{3e2802c4-a4d2-4d8b-9148-e3be6c30e623}">
          <xlrd:rvb i="898"/>
        </ext>
      </extLst>
    </bk>
    <bk>
      <extLst>
        <ext uri="{3e2802c4-a4d2-4d8b-9148-e3be6c30e623}">
          <xlrd:rvb i="900"/>
        </ext>
      </extLst>
    </bk>
    <bk>
      <extLst>
        <ext uri="{3e2802c4-a4d2-4d8b-9148-e3be6c30e623}">
          <xlrd:rvb i="902"/>
        </ext>
      </extLst>
    </bk>
    <bk>
      <extLst>
        <ext uri="{3e2802c4-a4d2-4d8b-9148-e3be6c30e623}">
          <xlrd:rvb i="904"/>
        </ext>
      </extLst>
    </bk>
    <bk>
      <extLst>
        <ext uri="{3e2802c4-a4d2-4d8b-9148-e3be6c30e623}">
          <xlrd:rvb i="907"/>
        </ext>
      </extLst>
    </bk>
    <bk>
      <extLst>
        <ext uri="{3e2802c4-a4d2-4d8b-9148-e3be6c30e623}">
          <xlrd:rvb i="910"/>
        </ext>
      </extLst>
    </bk>
    <bk>
      <extLst>
        <ext uri="{3e2802c4-a4d2-4d8b-9148-e3be6c30e623}">
          <xlrd:rvb i="913"/>
        </ext>
      </extLst>
    </bk>
    <bk>
      <extLst>
        <ext uri="{3e2802c4-a4d2-4d8b-9148-e3be6c30e623}">
          <xlrd:rvb i="916"/>
        </ext>
      </extLst>
    </bk>
    <bk>
      <extLst>
        <ext uri="{3e2802c4-a4d2-4d8b-9148-e3be6c30e623}">
          <xlrd:rvb i="918"/>
        </ext>
      </extLst>
    </bk>
    <bk>
      <extLst>
        <ext uri="{3e2802c4-a4d2-4d8b-9148-e3be6c30e623}">
          <xlrd:rvb i="921"/>
        </ext>
      </extLst>
    </bk>
    <bk>
      <extLst>
        <ext uri="{3e2802c4-a4d2-4d8b-9148-e3be6c30e623}">
          <xlrd:rvb i="924"/>
        </ext>
      </extLst>
    </bk>
    <bk>
      <extLst>
        <ext uri="{3e2802c4-a4d2-4d8b-9148-e3be6c30e623}">
          <xlrd:rvb i="927"/>
        </ext>
      </extLst>
    </bk>
    <bk>
      <extLst>
        <ext uri="{3e2802c4-a4d2-4d8b-9148-e3be6c30e623}">
          <xlrd:rvb i="930"/>
        </ext>
      </extLst>
    </bk>
    <bk>
      <extLst>
        <ext uri="{3e2802c4-a4d2-4d8b-9148-e3be6c30e623}">
          <xlrd:rvb i="933"/>
        </ext>
      </extLst>
    </bk>
    <bk>
      <extLst>
        <ext uri="{3e2802c4-a4d2-4d8b-9148-e3be6c30e623}">
          <xlrd:rvb i="936"/>
        </ext>
      </extLst>
    </bk>
    <bk>
      <extLst>
        <ext uri="{3e2802c4-a4d2-4d8b-9148-e3be6c30e623}">
          <xlrd:rvb i="939"/>
        </ext>
      </extLst>
    </bk>
    <bk>
      <extLst>
        <ext uri="{3e2802c4-a4d2-4d8b-9148-e3be6c30e623}">
          <xlrd:rvb i="941"/>
        </ext>
      </extLst>
    </bk>
    <bk>
      <extLst>
        <ext uri="{3e2802c4-a4d2-4d8b-9148-e3be6c30e623}">
          <xlrd:rvb i="944"/>
        </ext>
      </extLst>
    </bk>
    <bk>
      <extLst>
        <ext uri="{3e2802c4-a4d2-4d8b-9148-e3be6c30e623}">
          <xlrd:rvb i="947"/>
        </ext>
      </extLst>
    </bk>
    <bk>
      <extLst>
        <ext uri="{3e2802c4-a4d2-4d8b-9148-e3be6c30e623}">
          <xlrd:rvb i="949"/>
        </ext>
      </extLst>
    </bk>
    <bk>
      <extLst>
        <ext uri="{3e2802c4-a4d2-4d8b-9148-e3be6c30e623}">
          <xlrd:rvb i="952"/>
        </ext>
      </extLst>
    </bk>
    <bk>
      <extLst>
        <ext uri="{3e2802c4-a4d2-4d8b-9148-e3be6c30e623}">
          <xlrd:rvb i="955"/>
        </ext>
      </extLst>
    </bk>
    <bk>
      <extLst>
        <ext uri="{3e2802c4-a4d2-4d8b-9148-e3be6c30e623}">
          <xlrd:rvb i="958"/>
        </ext>
      </extLst>
    </bk>
    <bk>
      <extLst>
        <ext uri="{3e2802c4-a4d2-4d8b-9148-e3be6c30e623}">
          <xlrd:rvb i="961"/>
        </ext>
      </extLst>
    </bk>
    <bk>
      <extLst>
        <ext uri="{3e2802c4-a4d2-4d8b-9148-e3be6c30e623}">
          <xlrd:rvb i="964"/>
        </ext>
      </extLst>
    </bk>
    <bk>
      <extLst>
        <ext uri="{3e2802c4-a4d2-4d8b-9148-e3be6c30e623}">
          <xlrd:rvb i="967"/>
        </ext>
      </extLst>
    </bk>
    <bk>
      <extLst>
        <ext uri="{3e2802c4-a4d2-4d8b-9148-e3be6c30e623}">
          <xlrd:rvb i="970"/>
        </ext>
      </extLst>
    </bk>
    <bk>
      <extLst>
        <ext uri="{3e2802c4-a4d2-4d8b-9148-e3be6c30e623}">
          <xlrd:rvb i="973"/>
        </ext>
      </extLst>
    </bk>
    <bk>
      <extLst>
        <ext uri="{3e2802c4-a4d2-4d8b-9148-e3be6c30e623}">
          <xlrd:rvb i="976"/>
        </ext>
      </extLst>
    </bk>
    <bk>
      <extLst>
        <ext uri="{3e2802c4-a4d2-4d8b-9148-e3be6c30e623}">
          <xlrd:rvb i="979"/>
        </ext>
      </extLst>
    </bk>
    <bk>
      <extLst>
        <ext uri="{3e2802c4-a4d2-4d8b-9148-e3be6c30e623}">
          <xlrd:rvb i="981"/>
        </ext>
      </extLst>
    </bk>
    <bk>
      <extLst>
        <ext uri="{3e2802c4-a4d2-4d8b-9148-e3be6c30e623}">
          <xlrd:rvb i="984"/>
        </ext>
      </extLst>
    </bk>
    <bk>
      <extLst>
        <ext uri="{3e2802c4-a4d2-4d8b-9148-e3be6c30e623}">
          <xlrd:rvb i="986"/>
        </ext>
      </extLst>
    </bk>
    <bk>
      <extLst>
        <ext uri="{3e2802c4-a4d2-4d8b-9148-e3be6c30e623}">
          <xlrd:rvb i="989"/>
        </ext>
      </extLst>
    </bk>
    <bk>
      <extLst>
        <ext uri="{3e2802c4-a4d2-4d8b-9148-e3be6c30e623}">
          <xlrd:rvb i="992"/>
        </ext>
      </extLst>
    </bk>
    <bk>
      <extLst>
        <ext uri="{3e2802c4-a4d2-4d8b-9148-e3be6c30e623}">
          <xlrd:rvb i="994"/>
        </ext>
      </extLst>
    </bk>
    <bk>
      <extLst>
        <ext uri="{3e2802c4-a4d2-4d8b-9148-e3be6c30e623}">
          <xlrd:rvb i="997"/>
        </ext>
      </extLst>
    </bk>
    <bk>
      <extLst>
        <ext uri="{3e2802c4-a4d2-4d8b-9148-e3be6c30e623}">
          <xlrd:rvb i="1000"/>
        </ext>
      </extLst>
    </bk>
    <bk>
      <extLst>
        <ext uri="{3e2802c4-a4d2-4d8b-9148-e3be6c30e623}">
          <xlrd:rvb i="1002"/>
        </ext>
      </extLst>
    </bk>
    <bk>
      <extLst>
        <ext uri="{3e2802c4-a4d2-4d8b-9148-e3be6c30e623}">
          <xlrd:rvb i="1005"/>
        </ext>
      </extLst>
    </bk>
    <bk>
      <extLst>
        <ext uri="{3e2802c4-a4d2-4d8b-9148-e3be6c30e623}">
          <xlrd:rvb i="1008"/>
        </ext>
      </extLst>
    </bk>
    <bk>
      <extLst>
        <ext uri="{3e2802c4-a4d2-4d8b-9148-e3be6c30e623}">
          <xlrd:rvb i="1010"/>
        </ext>
      </extLst>
    </bk>
    <bk>
      <extLst>
        <ext uri="{3e2802c4-a4d2-4d8b-9148-e3be6c30e623}">
          <xlrd:rvb i="1012"/>
        </ext>
      </extLst>
    </bk>
    <bk>
      <extLst>
        <ext uri="{3e2802c4-a4d2-4d8b-9148-e3be6c30e623}">
          <xlrd:rvb i="1015"/>
        </ext>
      </extLst>
    </bk>
    <bk>
      <extLst>
        <ext uri="{3e2802c4-a4d2-4d8b-9148-e3be6c30e623}">
          <xlrd:rvb i="1018"/>
        </ext>
      </extLst>
    </bk>
    <bk>
      <extLst>
        <ext uri="{3e2802c4-a4d2-4d8b-9148-e3be6c30e623}">
          <xlrd:rvb i="1021"/>
        </ext>
      </extLst>
    </bk>
    <bk>
      <extLst>
        <ext uri="{3e2802c4-a4d2-4d8b-9148-e3be6c30e623}">
          <xlrd:rvb i="1023"/>
        </ext>
      </extLst>
    </bk>
    <bk>
      <extLst>
        <ext uri="{3e2802c4-a4d2-4d8b-9148-e3be6c30e623}">
          <xlrd:rvb i="1026"/>
        </ext>
      </extLst>
    </bk>
    <bk>
      <extLst>
        <ext uri="{3e2802c4-a4d2-4d8b-9148-e3be6c30e623}">
          <xlrd:rvb i="1029"/>
        </ext>
      </extLst>
    </bk>
    <bk>
      <extLst>
        <ext uri="{3e2802c4-a4d2-4d8b-9148-e3be6c30e623}">
          <xlrd:rvb i="1032"/>
        </ext>
      </extLst>
    </bk>
    <bk>
      <extLst>
        <ext uri="{3e2802c4-a4d2-4d8b-9148-e3be6c30e623}">
          <xlrd:rvb i="1035"/>
        </ext>
      </extLst>
    </bk>
    <bk>
      <extLst>
        <ext uri="{3e2802c4-a4d2-4d8b-9148-e3be6c30e623}">
          <xlrd:rvb i="1038"/>
        </ext>
      </extLst>
    </bk>
    <bk>
      <extLst>
        <ext uri="{3e2802c4-a4d2-4d8b-9148-e3be6c30e623}">
          <xlrd:rvb i="1040"/>
        </ext>
      </extLst>
    </bk>
    <bk>
      <extLst>
        <ext uri="{3e2802c4-a4d2-4d8b-9148-e3be6c30e623}">
          <xlrd:rvb i="1042"/>
        </ext>
      </extLst>
    </bk>
    <bk>
      <extLst>
        <ext uri="{3e2802c4-a4d2-4d8b-9148-e3be6c30e623}">
          <xlrd:rvb i="1045"/>
        </ext>
      </extLst>
    </bk>
    <bk>
      <extLst>
        <ext uri="{3e2802c4-a4d2-4d8b-9148-e3be6c30e623}">
          <xlrd:rvb i="1048"/>
        </ext>
      </extLst>
    </bk>
    <bk>
      <extLst>
        <ext uri="{3e2802c4-a4d2-4d8b-9148-e3be6c30e623}">
          <xlrd:rvb i="1051"/>
        </ext>
      </extLst>
    </bk>
    <bk>
      <extLst>
        <ext uri="{3e2802c4-a4d2-4d8b-9148-e3be6c30e623}">
          <xlrd:rvb i="1054"/>
        </ext>
      </extLst>
    </bk>
    <bk>
      <extLst>
        <ext uri="{3e2802c4-a4d2-4d8b-9148-e3be6c30e623}">
          <xlrd:rvb i="1057"/>
        </ext>
      </extLst>
    </bk>
    <bk>
      <extLst>
        <ext uri="{3e2802c4-a4d2-4d8b-9148-e3be6c30e623}">
          <xlrd:rvb i="1060"/>
        </ext>
      </extLst>
    </bk>
    <bk>
      <extLst>
        <ext uri="{3e2802c4-a4d2-4d8b-9148-e3be6c30e623}">
          <xlrd:rvb i="1063"/>
        </ext>
      </extLst>
    </bk>
    <bk>
      <extLst>
        <ext uri="{3e2802c4-a4d2-4d8b-9148-e3be6c30e623}">
          <xlrd:rvb i="1066"/>
        </ext>
      </extLst>
    </bk>
    <bk>
      <extLst>
        <ext uri="{3e2802c4-a4d2-4d8b-9148-e3be6c30e623}">
          <xlrd:rvb i="1068"/>
        </ext>
      </extLst>
    </bk>
    <bk>
      <extLst>
        <ext uri="{3e2802c4-a4d2-4d8b-9148-e3be6c30e623}">
          <xlrd:rvb i="1071"/>
        </ext>
      </extLst>
    </bk>
    <bk>
      <extLst>
        <ext uri="{3e2802c4-a4d2-4d8b-9148-e3be6c30e623}">
          <xlrd:rvb i="1073"/>
        </ext>
      </extLst>
    </bk>
    <bk>
      <extLst>
        <ext uri="{3e2802c4-a4d2-4d8b-9148-e3be6c30e623}">
          <xlrd:rvb i="1076"/>
        </ext>
      </extLst>
    </bk>
    <bk>
      <extLst>
        <ext uri="{3e2802c4-a4d2-4d8b-9148-e3be6c30e623}">
          <xlrd:rvb i="1078"/>
        </ext>
      </extLst>
    </bk>
    <bk>
      <extLst>
        <ext uri="{3e2802c4-a4d2-4d8b-9148-e3be6c30e623}">
          <xlrd:rvb i="1081"/>
        </ext>
      </extLst>
    </bk>
    <bk>
      <extLst>
        <ext uri="{3e2802c4-a4d2-4d8b-9148-e3be6c30e623}">
          <xlrd:rvb i="1084"/>
        </ext>
      </extLst>
    </bk>
    <bk>
      <extLst>
        <ext uri="{3e2802c4-a4d2-4d8b-9148-e3be6c30e623}">
          <xlrd:rvb i="1086"/>
        </ext>
      </extLst>
    </bk>
    <bk>
      <extLst>
        <ext uri="{3e2802c4-a4d2-4d8b-9148-e3be6c30e623}">
          <xlrd:rvb i="1089"/>
        </ext>
      </extLst>
    </bk>
    <bk>
      <extLst>
        <ext uri="{3e2802c4-a4d2-4d8b-9148-e3be6c30e623}">
          <xlrd:rvb i="1091"/>
        </ext>
      </extLst>
    </bk>
    <bk>
      <extLst>
        <ext uri="{3e2802c4-a4d2-4d8b-9148-e3be6c30e623}">
          <xlrd:rvb i="1094"/>
        </ext>
      </extLst>
    </bk>
    <bk>
      <extLst>
        <ext uri="{3e2802c4-a4d2-4d8b-9148-e3be6c30e623}">
          <xlrd:rvb i="1097"/>
        </ext>
      </extLst>
    </bk>
    <bk>
      <extLst>
        <ext uri="{3e2802c4-a4d2-4d8b-9148-e3be6c30e623}">
          <xlrd:rvb i="1099"/>
        </ext>
      </extLst>
    </bk>
    <bk>
      <extLst>
        <ext uri="{3e2802c4-a4d2-4d8b-9148-e3be6c30e623}">
          <xlrd:rvb i="1102"/>
        </ext>
      </extLst>
    </bk>
    <bk>
      <extLst>
        <ext uri="{3e2802c4-a4d2-4d8b-9148-e3be6c30e623}">
          <xlrd:rvb i="1105"/>
        </ext>
      </extLst>
    </bk>
    <bk>
      <extLst>
        <ext uri="{3e2802c4-a4d2-4d8b-9148-e3be6c30e623}">
          <xlrd:rvb i="1108"/>
        </ext>
      </extLst>
    </bk>
    <bk>
      <extLst>
        <ext uri="{3e2802c4-a4d2-4d8b-9148-e3be6c30e623}">
          <xlrd:rvb i="1110"/>
        </ext>
      </extLst>
    </bk>
    <bk>
      <extLst>
        <ext uri="{3e2802c4-a4d2-4d8b-9148-e3be6c30e623}">
          <xlrd:rvb i="1113"/>
        </ext>
      </extLst>
    </bk>
    <bk>
      <extLst>
        <ext uri="{3e2802c4-a4d2-4d8b-9148-e3be6c30e623}">
          <xlrd:rvb i="1116"/>
        </ext>
      </extLst>
    </bk>
    <bk>
      <extLst>
        <ext uri="{3e2802c4-a4d2-4d8b-9148-e3be6c30e623}">
          <xlrd:rvb i="1119"/>
        </ext>
      </extLst>
    </bk>
    <bk>
      <extLst>
        <ext uri="{3e2802c4-a4d2-4d8b-9148-e3be6c30e623}">
          <xlrd:rvb i="1121"/>
        </ext>
      </extLst>
    </bk>
    <bk>
      <extLst>
        <ext uri="{3e2802c4-a4d2-4d8b-9148-e3be6c30e623}">
          <xlrd:rvb i="1124"/>
        </ext>
      </extLst>
    </bk>
    <bk>
      <extLst>
        <ext uri="{3e2802c4-a4d2-4d8b-9148-e3be6c30e623}">
          <xlrd:rvb i="1127"/>
        </ext>
      </extLst>
    </bk>
    <bk>
      <extLst>
        <ext uri="{3e2802c4-a4d2-4d8b-9148-e3be6c30e623}">
          <xlrd:rvb i="1130"/>
        </ext>
      </extLst>
    </bk>
    <bk>
      <extLst>
        <ext uri="{3e2802c4-a4d2-4d8b-9148-e3be6c30e623}">
          <xlrd:rvb i="1133"/>
        </ext>
      </extLst>
    </bk>
    <bk>
      <extLst>
        <ext uri="{3e2802c4-a4d2-4d8b-9148-e3be6c30e623}">
          <xlrd:rvb i="1136"/>
        </ext>
      </extLst>
    </bk>
    <bk>
      <extLst>
        <ext uri="{3e2802c4-a4d2-4d8b-9148-e3be6c30e623}">
          <xlrd:rvb i="1138"/>
        </ext>
      </extLst>
    </bk>
    <bk>
      <extLst>
        <ext uri="{3e2802c4-a4d2-4d8b-9148-e3be6c30e623}">
          <xlrd:rvb i="1141"/>
        </ext>
      </extLst>
    </bk>
    <bk>
      <extLst>
        <ext uri="{3e2802c4-a4d2-4d8b-9148-e3be6c30e623}">
          <xlrd:rvb i="1144"/>
        </ext>
      </extLst>
    </bk>
    <bk>
      <extLst>
        <ext uri="{3e2802c4-a4d2-4d8b-9148-e3be6c30e623}">
          <xlrd:rvb i="1146"/>
        </ext>
      </extLst>
    </bk>
    <bk>
      <extLst>
        <ext uri="{3e2802c4-a4d2-4d8b-9148-e3be6c30e623}">
          <xlrd:rvb i="1148"/>
        </ext>
      </extLst>
    </bk>
    <bk>
      <extLst>
        <ext uri="{3e2802c4-a4d2-4d8b-9148-e3be6c30e623}">
          <xlrd:rvb i="1151"/>
        </ext>
      </extLst>
    </bk>
    <bk>
      <extLst>
        <ext uri="{3e2802c4-a4d2-4d8b-9148-e3be6c30e623}">
          <xlrd:rvb i="1154"/>
        </ext>
      </extLst>
    </bk>
    <bk>
      <extLst>
        <ext uri="{3e2802c4-a4d2-4d8b-9148-e3be6c30e623}">
          <xlrd:rvb i="1156"/>
        </ext>
      </extLst>
    </bk>
    <bk>
      <extLst>
        <ext uri="{3e2802c4-a4d2-4d8b-9148-e3be6c30e623}">
          <xlrd:rvb i="1159"/>
        </ext>
      </extLst>
    </bk>
    <bk>
      <extLst>
        <ext uri="{3e2802c4-a4d2-4d8b-9148-e3be6c30e623}">
          <xlrd:rvb i="1162"/>
        </ext>
      </extLst>
    </bk>
    <bk>
      <extLst>
        <ext uri="{3e2802c4-a4d2-4d8b-9148-e3be6c30e623}">
          <xlrd:rvb i="1165"/>
        </ext>
      </extLst>
    </bk>
    <bk>
      <extLst>
        <ext uri="{3e2802c4-a4d2-4d8b-9148-e3be6c30e623}">
          <xlrd:rvb i="1168"/>
        </ext>
      </extLst>
    </bk>
    <bk>
      <extLst>
        <ext uri="{3e2802c4-a4d2-4d8b-9148-e3be6c30e623}">
          <xlrd:rvb i="1171"/>
        </ext>
      </extLst>
    </bk>
    <bk>
      <extLst>
        <ext uri="{3e2802c4-a4d2-4d8b-9148-e3be6c30e623}">
          <xlrd:rvb i="1174"/>
        </ext>
      </extLst>
    </bk>
    <bk>
      <extLst>
        <ext uri="{3e2802c4-a4d2-4d8b-9148-e3be6c30e623}">
          <xlrd:rvb i="1177"/>
        </ext>
      </extLst>
    </bk>
    <bk>
      <extLst>
        <ext uri="{3e2802c4-a4d2-4d8b-9148-e3be6c30e623}">
          <xlrd:rvb i="1179"/>
        </ext>
      </extLst>
    </bk>
    <bk>
      <extLst>
        <ext uri="{3e2802c4-a4d2-4d8b-9148-e3be6c30e623}">
          <xlrd:rvb i="1182"/>
        </ext>
      </extLst>
    </bk>
    <bk>
      <extLst>
        <ext uri="{3e2802c4-a4d2-4d8b-9148-e3be6c30e623}">
          <xlrd:rvb i="1185"/>
        </ext>
      </extLst>
    </bk>
    <bk>
      <extLst>
        <ext uri="{3e2802c4-a4d2-4d8b-9148-e3be6c30e623}">
          <xlrd:rvb i="1188"/>
        </ext>
      </extLst>
    </bk>
    <bk>
      <extLst>
        <ext uri="{3e2802c4-a4d2-4d8b-9148-e3be6c30e623}">
          <xlrd:rvb i="1191"/>
        </ext>
      </extLst>
    </bk>
    <bk>
      <extLst>
        <ext uri="{3e2802c4-a4d2-4d8b-9148-e3be6c30e623}">
          <xlrd:rvb i="1194"/>
        </ext>
      </extLst>
    </bk>
    <bk>
      <extLst>
        <ext uri="{3e2802c4-a4d2-4d8b-9148-e3be6c30e623}">
          <xlrd:rvb i="1197"/>
        </ext>
      </extLst>
    </bk>
    <bk>
      <extLst>
        <ext uri="{3e2802c4-a4d2-4d8b-9148-e3be6c30e623}">
          <xlrd:rvb i="1200"/>
        </ext>
      </extLst>
    </bk>
    <bk>
      <extLst>
        <ext uri="{3e2802c4-a4d2-4d8b-9148-e3be6c30e623}">
          <xlrd:rvb i="1203"/>
        </ext>
      </extLst>
    </bk>
    <bk>
      <extLst>
        <ext uri="{3e2802c4-a4d2-4d8b-9148-e3be6c30e623}">
          <xlrd:rvb i="1205"/>
        </ext>
      </extLst>
    </bk>
    <bk>
      <extLst>
        <ext uri="{3e2802c4-a4d2-4d8b-9148-e3be6c30e623}">
          <xlrd:rvb i="1208"/>
        </ext>
      </extLst>
    </bk>
    <bk>
      <extLst>
        <ext uri="{3e2802c4-a4d2-4d8b-9148-e3be6c30e623}">
          <xlrd:rvb i="1211"/>
        </ext>
      </extLst>
    </bk>
    <bk>
      <extLst>
        <ext uri="{3e2802c4-a4d2-4d8b-9148-e3be6c30e623}">
          <xlrd:rvb i="1214"/>
        </ext>
      </extLst>
    </bk>
    <bk>
      <extLst>
        <ext uri="{3e2802c4-a4d2-4d8b-9148-e3be6c30e623}">
          <xlrd:rvb i="1217"/>
        </ext>
      </extLst>
    </bk>
    <bk>
      <extLst>
        <ext uri="{3e2802c4-a4d2-4d8b-9148-e3be6c30e623}">
          <xlrd:rvb i="1219"/>
        </ext>
      </extLst>
    </bk>
    <bk>
      <extLst>
        <ext uri="{3e2802c4-a4d2-4d8b-9148-e3be6c30e623}">
          <xlrd:rvb i="1222"/>
        </ext>
      </extLst>
    </bk>
    <bk>
      <extLst>
        <ext uri="{3e2802c4-a4d2-4d8b-9148-e3be6c30e623}">
          <xlrd:rvb i="1225"/>
        </ext>
      </extLst>
    </bk>
    <bk>
      <extLst>
        <ext uri="{3e2802c4-a4d2-4d8b-9148-e3be6c30e623}">
          <xlrd:rvb i="1227"/>
        </ext>
      </extLst>
    </bk>
    <bk>
      <extLst>
        <ext uri="{3e2802c4-a4d2-4d8b-9148-e3be6c30e623}">
          <xlrd:rvb i="1230"/>
        </ext>
      </extLst>
    </bk>
    <bk>
      <extLst>
        <ext uri="{3e2802c4-a4d2-4d8b-9148-e3be6c30e623}">
          <xlrd:rvb i="1233"/>
        </ext>
      </extLst>
    </bk>
    <bk>
      <extLst>
        <ext uri="{3e2802c4-a4d2-4d8b-9148-e3be6c30e623}">
          <xlrd:rvb i="1236"/>
        </ext>
      </extLst>
    </bk>
    <bk>
      <extLst>
        <ext uri="{3e2802c4-a4d2-4d8b-9148-e3be6c30e623}">
          <xlrd:rvb i="1239"/>
        </ext>
      </extLst>
    </bk>
    <bk>
      <extLst>
        <ext uri="{3e2802c4-a4d2-4d8b-9148-e3be6c30e623}">
          <xlrd:rvb i="1242"/>
        </ext>
      </extLst>
    </bk>
    <bk>
      <extLst>
        <ext uri="{3e2802c4-a4d2-4d8b-9148-e3be6c30e623}">
          <xlrd:rvb i="1245"/>
        </ext>
      </extLst>
    </bk>
    <bk>
      <extLst>
        <ext uri="{3e2802c4-a4d2-4d8b-9148-e3be6c30e623}">
          <xlrd:rvb i="1248"/>
        </ext>
      </extLst>
    </bk>
    <bk>
      <extLst>
        <ext uri="{3e2802c4-a4d2-4d8b-9148-e3be6c30e623}">
          <xlrd:rvb i="1250"/>
        </ext>
      </extLst>
    </bk>
    <bk>
      <extLst>
        <ext uri="{3e2802c4-a4d2-4d8b-9148-e3be6c30e623}">
          <xlrd:rvb i="1253"/>
        </ext>
      </extLst>
    </bk>
    <bk>
      <extLst>
        <ext uri="{3e2802c4-a4d2-4d8b-9148-e3be6c30e623}">
          <xlrd:rvb i="1256"/>
        </ext>
      </extLst>
    </bk>
    <bk>
      <extLst>
        <ext uri="{3e2802c4-a4d2-4d8b-9148-e3be6c30e623}">
          <xlrd:rvb i="1258"/>
        </ext>
      </extLst>
    </bk>
    <bk>
      <extLst>
        <ext uri="{3e2802c4-a4d2-4d8b-9148-e3be6c30e623}">
          <xlrd:rvb i="1260"/>
        </ext>
      </extLst>
    </bk>
    <bk>
      <extLst>
        <ext uri="{3e2802c4-a4d2-4d8b-9148-e3be6c30e623}">
          <xlrd:rvb i="1263"/>
        </ext>
      </extLst>
    </bk>
    <bk>
      <extLst>
        <ext uri="{3e2802c4-a4d2-4d8b-9148-e3be6c30e623}">
          <xlrd:rvb i="1265"/>
        </ext>
      </extLst>
    </bk>
    <bk>
      <extLst>
        <ext uri="{3e2802c4-a4d2-4d8b-9148-e3be6c30e623}">
          <xlrd:rvb i="1267"/>
        </ext>
      </extLst>
    </bk>
    <bk>
      <extLst>
        <ext uri="{3e2802c4-a4d2-4d8b-9148-e3be6c30e623}">
          <xlrd:rvb i="1270"/>
        </ext>
      </extLst>
    </bk>
    <bk>
      <extLst>
        <ext uri="{3e2802c4-a4d2-4d8b-9148-e3be6c30e623}">
          <xlrd:rvb i="1272"/>
        </ext>
      </extLst>
    </bk>
    <bk>
      <extLst>
        <ext uri="{3e2802c4-a4d2-4d8b-9148-e3be6c30e623}">
          <xlrd:rvb i="1275"/>
        </ext>
      </extLst>
    </bk>
    <bk>
      <extLst>
        <ext uri="{3e2802c4-a4d2-4d8b-9148-e3be6c30e623}">
          <xlrd:rvb i="1278"/>
        </ext>
      </extLst>
    </bk>
    <bk>
      <extLst>
        <ext uri="{3e2802c4-a4d2-4d8b-9148-e3be6c30e623}">
          <xlrd:rvb i="1280"/>
        </ext>
      </extLst>
    </bk>
    <bk>
      <extLst>
        <ext uri="{3e2802c4-a4d2-4d8b-9148-e3be6c30e623}">
          <xlrd:rvb i="1283"/>
        </ext>
      </extLst>
    </bk>
    <bk>
      <extLst>
        <ext uri="{3e2802c4-a4d2-4d8b-9148-e3be6c30e623}">
          <xlrd:rvb i="1285"/>
        </ext>
      </extLst>
    </bk>
    <bk>
      <extLst>
        <ext uri="{3e2802c4-a4d2-4d8b-9148-e3be6c30e623}">
          <xlrd:rvb i="1287"/>
        </ext>
      </extLst>
    </bk>
    <bk>
      <extLst>
        <ext uri="{3e2802c4-a4d2-4d8b-9148-e3be6c30e623}">
          <xlrd:rvb i="1290"/>
        </ext>
      </extLst>
    </bk>
    <bk>
      <extLst>
        <ext uri="{3e2802c4-a4d2-4d8b-9148-e3be6c30e623}">
          <xlrd:rvb i="1292"/>
        </ext>
      </extLst>
    </bk>
    <bk>
      <extLst>
        <ext uri="{3e2802c4-a4d2-4d8b-9148-e3be6c30e623}">
          <xlrd:rvb i="1295"/>
        </ext>
      </extLst>
    </bk>
    <bk>
      <extLst>
        <ext uri="{3e2802c4-a4d2-4d8b-9148-e3be6c30e623}">
          <xlrd:rvb i="1297"/>
        </ext>
      </extLst>
    </bk>
    <bk>
      <extLst>
        <ext uri="{3e2802c4-a4d2-4d8b-9148-e3be6c30e623}">
          <xlrd:rvb i="1300"/>
        </ext>
      </extLst>
    </bk>
    <bk>
      <extLst>
        <ext uri="{3e2802c4-a4d2-4d8b-9148-e3be6c30e623}">
          <xlrd:rvb i="1302"/>
        </ext>
      </extLst>
    </bk>
    <bk>
      <extLst>
        <ext uri="{3e2802c4-a4d2-4d8b-9148-e3be6c30e623}">
          <xlrd:rvb i="1305"/>
        </ext>
      </extLst>
    </bk>
    <bk>
      <extLst>
        <ext uri="{3e2802c4-a4d2-4d8b-9148-e3be6c30e623}">
          <xlrd:rvb i="1308"/>
        </ext>
      </extLst>
    </bk>
    <bk>
      <extLst>
        <ext uri="{3e2802c4-a4d2-4d8b-9148-e3be6c30e623}">
          <xlrd:rvb i="1311"/>
        </ext>
      </extLst>
    </bk>
    <bk>
      <extLst>
        <ext uri="{3e2802c4-a4d2-4d8b-9148-e3be6c30e623}">
          <xlrd:rvb i="1314"/>
        </ext>
      </extLst>
    </bk>
    <bk>
      <extLst>
        <ext uri="{3e2802c4-a4d2-4d8b-9148-e3be6c30e623}">
          <xlrd:rvb i="1317"/>
        </ext>
      </extLst>
    </bk>
    <bk>
      <extLst>
        <ext uri="{3e2802c4-a4d2-4d8b-9148-e3be6c30e623}">
          <xlrd:rvb i="1320"/>
        </ext>
      </extLst>
    </bk>
    <bk>
      <extLst>
        <ext uri="{3e2802c4-a4d2-4d8b-9148-e3be6c30e623}">
          <xlrd:rvb i="1323"/>
        </ext>
      </extLst>
    </bk>
    <bk>
      <extLst>
        <ext uri="{3e2802c4-a4d2-4d8b-9148-e3be6c30e623}">
          <xlrd:rvb i="1326"/>
        </ext>
      </extLst>
    </bk>
    <bk>
      <extLst>
        <ext uri="{3e2802c4-a4d2-4d8b-9148-e3be6c30e623}">
          <xlrd:rvb i="1329"/>
        </ext>
      </extLst>
    </bk>
    <bk>
      <extLst>
        <ext uri="{3e2802c4-a4d2-4d8b-9148-e3be6c30e623}">
          <xlrd:rvb i="1332"/>
        </ext>
      </extLst>
    </bk>
    <bk>
      <extLst>
        <ext uri="{3e2802c4-a4d2-4d8b-9148-e3be6c30e623}">
          <xlrd:rvb i="1335"/>
        </ext>
      </extLst>
    </bk>
    <bk>
      <extLst>
        <ext uri="{3e2802c4-a4d2-4d8b-9148-e3be6c30e623}">
          <xlrd:rvb i="1338"/>
        </ext>
      </extLst>
    </bk>
    <bk>
      <extLst>
        <ext uri="{3e2802c4-a4d2-4d8b-9148-e3be6c30e623}">
          <xlrd:rvb i="1341"/>
        </ext>
      </extLst>
    </bk>
    <bk>
      <extLst>
        <ext uri="{3e2802c4-a4d2-4d8b-9148-e3be6c30e623}">
          <xlrd:rvb i="1344"/>
        </ext>
      </extLst>
    </bk>
    <bk>
      <extLst>
        <ext uri="{3e2802c4-a4d2-4d8b-9148-e3be6c30e623}">
          <xlrd:rvb i="1347"/>
        </ext>
      </extLst>
    </bk>
    <bk>
      <extLst>
        <ext uri="{3e2802c4-a4d2-4d8b-9148-e3be6c30e623}">
          <xlrd:rvb i="1349"/>
        </ext>
      </extLst>
    </bk>
    <bk>
      <extLst>
        <ext uri="{3e2802c4-a4d2-4d8b-9148-e3be6c30e623}">
          <xlrd:rvb i="1352"/>
        </ext>
      </extLst>
    </bk>
    <bk>
      <extLst>
        <ext uri="{3e2802c4-a4d2-4d8b-9148-e3be6c30e623}">
          <xlrd:rvb i="1354"/>
        </ext>
      </extLst>
    </bk>
    <bk>
      <extLst>
        <ext uri="{3e2802c4-a4d2-4d8b-9148-e3be6c30e623}">
          <xlrd:rvb i="1357"/>
        </ext>
      </extLst>
    </bk>
    <bk>
      <extLst>
        <ext uri="{3e2802c4-a4d2-4d8b-9148-e3be6c30e623}">
          <xlrd:rvb i="1360"/>
        </ext>
      </extLst>
    </bk>
    <bk>
      <extLst>
        <ext uri="{3e2802c4-a4d2-4d8b-9148-e3be6c30e623}">
          <xlrd:rvb i="1362"/>
        </ext>
      </extLst>
    </bk>
    <bk>
      <extLst>
        <ext uri="{3e2802c4-a4d2-4d8b-9148-e3be6c30e623}">
          <xlrd:rvb i="1365"/>
        </ext>
      </extLst>
    </bk>
    <bk>
      <extLst>
        <ext uri="{3e2802c4-a4d2-4d8b-9148-e3be6c30e623}">
          <xlrd:rvb i="1368"/>
        </ext>
      </extLst>
    </bk>
  </futureMetadata>
  <valueMetadata count="51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valueMetadata>
</metadata>
</file>

<file path=xl/sharedStrings.xml><?xml version="1.0" encoding="utf-8"?>
<sst xmlns="http://schemas.openxmlformats.org/spreadsheetml/2006/main" count="38" uniqueCount="38">
  <si>
    <t>Rank</t>
  </si>
  <si>
    <t>Company</t>
  </si>
  <si>
    <t>Weight</t>
  </si>
  <si>
    <t>52 week low</t>
  </si>
  <si>
    <t>Low</t>
  </si>
  <si>
    <t>Price</t>
  </si>
  <si>
    <t>High</t>
  </si>
  <si>
    <t>52 week high</t>
  </si>
  <si>
    <t>P/E</t>
  </si>
  <si>
    <t>Volume</t>
  </si>
  <si>
    <t>Total</t>
  </si>
  <si>
    <t>Founded</t>
  </si>
  <si>
    <t>Avg vol</t>
  </si>
  <si>
    <t>% float</t>
  </si>
  <si>
    <t>Float</t>
  </si>
  <si>
    <t>Exchange</t>
  </si>
  <si>
    <t>Market cap</t>
  </si>
  <si>
    <t>vol day so far</t>
  </si>
  <si>
    <t>% volume</t>
  </si>
  <si>
    <t>Beta</t>
  </si>
  <si>
    <t>year range</t>
  </si>
  <si>
    <t>day range</t>
  </si>
  <si>
    <t>day to year</t>
  </si>
  <si>
    <t>cap ^</t>
  </si>
  <si>
    <t>% 52 high</t>
  </si>
  <si>
    <t>hi lo year</t>
  </si>
  <si>
    <t>hi lo day</t>
  </si>
  <si>
    <t>% 52 low</t>
  </si>
  <si>
    <t>Prev close</t>
  </si>
  <si>
    <t>Change</t>
  </si>
  <si>
    <t>Open</t>
  </si>
  <si>
    <t>Ticker</t>
  </si>
  <si>
    <t>B day</t>
  </si>
  <si>
    <t>Industry</t>
  </si>
  <si>
    <t>win</t>
  </si>
  <si>
    <t>lose</t>
  </si>
  <si>
    <t>even</t>
  </si>
  <si>
    <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</si>
</sst>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409]* #,##0_);_([$$-409]* \(#,##0\);_([$$-409]* &quot;-&quot;_);_(@_)"/>
    <numFmt numFmtId="165" formatCode="_([$$-409]* #,##0.00_);_([$$-409]* \(#,##0.00\);_([$$-409]* &quot;-&quot;??_);_(@_)"/>
    <numFmt numFmtId="166" formatCode="_-[$R$-416]\ * #,##0.00_-;\-[$R$-416]\ * #,##0.00_-;_-[$R$-416]\ * &quot;-&quot;??_-;_-@_-"/>
    <numFmt numFmtId="167" formatCode="[$$-409]#,##0.00_);[Red]\([$$-409]#,##0.00\)"/>
  </numFmts>
  <fonts count="6" x14ac:knownFonts="1">
    <font>
      <sz val="11"/>
      <color theme="1"/>
      <name val="Calibri"/>
      <family val="2"/>
      <scheme val="minor"/>
    </font>
    <font>
      <b/>
      <sz val="11"/>
      <color theme="1"/>
      <name val="Calibri"/>
      <family val="2"/>
      <scheme val="minor"/>
    </font>
    <font>
      <sz val="11"/>
      <color theme="0"/>
      <name val="Calibri"/>
      <family val="2"/>
      <scheme val="minor"/>
    </font>
    <font>
      <sz val="11"/>
      <color rgb="FF373A3C"/>
      <name val="Segoe UI"/>
      <family val="2"/>
    </font>
    <font>
      <b/>
      <sz val="11"/>
      <color rgb="FF373A3C"/>
      <name val="Segoe UI"/>
      <family val="2"/>
    </font>
    <font>
      <b/>
      <sz val="11"/>
      <color theme="0"/>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3" fillId="0" borderId="0" xfId="0" applyFont="1" applyAlignment="1">
      <alignment vertical="center" wrapText="1"/>
    </xf>
    <xf numFmtId="0" fontId="0" fillId="0" borderId="0" xfId="0" applyFill="1"/>
    <xf numFmtId="165" fontId="3" fillId="0" borderId="0" xfId="0" applyNumberFormat="1" applyFont="1" applyAlignment="1">
      <alignment vertical="center" wrapText="1"/>
    </xf>
    <xf numFmtId="166" fontId="3" fillId="0" borderId="0" xfId="0" applyNumberFormat="1" applyFont="1" applyAlignment="1">
      <alignment vertical="center" wrapText="1"/>
    </xf>
    <xf numFmtId="4" fontId="3" fillId="0" borderId="0" xfId="0" applyNumberFormat="1" applyFont="1" applyAlignment="1">
      <alignment vertical="center" wrapText="1"/>
    </xf>
    <xf numFmtId="3" fontId="3" fillId="0" borderId="0" xfId="0" applyNumberFormat="1" applyFont="1" applyAlignment="1">
      <alignment vertical="center" wrapText="1"/>
    </xf>
    <xf numFmtId="10" fontId="3" fillId="0" borderId="0" xfId="0" applyNumberFormat="1" applyFont="1" applyAlignment="1">
      <alignment vertical="center" wrapText="1"/>
    </xf>
    <xf numFmtId="0" fontId="3" fillId="0" borderId="0" xfId="0" applyFont="1" applyFill="1" applyAlignment="1">
      <alignment vertical="center" wrapText="1"/>
    </xf>
    <xf numFmtId="164" fontId="3" fillId="0" borderId="0" xfId="0" applyNumberFormat="1" applyFont="1" applyAlignment="1">
      <alignment vertical="center" wrapText="1"/>
    </xf>
    <xf numFmtId="10" fontId="0" fillId="0" borderId="0" xfId="0" applyNumberFormat="1"/>
    <xf numFmtId="0" fontId="5" fillId="0" borderId="0" xfId="0" applyFont="1" applyAlignment="1">
      <alignment horizontal="center" vertical="center" wrapText="1"/>
    </xf>
    <xf numFmtId="10" fontId="5" fillId="0" borderId="0" xfId="0" applyNumberFormat="1" applyFont="1" applyAlignment="1">
      <alignment horizontal="center" vertical="center" wrapText="1"/>
    </xf>
    <xf numFmtId="0" fontId="2" fillId="0" borderId="0" xfId="0" applyFont="1"/>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1" fillId="0" borderId="0" xfId="0" applyFont="1"/>
    <xf numFmtId="167" fontId="3" fillId="0" borderId="0" xfId="0" applyNumberFormat="1" applyFont="1" applyAlignment="1">
      <alignment vertical="center" wrapText="1"/>
    </xf>
    <xf numFmtId="4" fontId="4" fillId="0" borderId="0" xfId="0" applyNumberFormat="1" applyFont="1" applyAlignment="1">
      <alignment vertical="center" wrapText="1"/>
    </xf>
    <xf numFmtId="0" fontId="4" fillId="0" borderId="0" xfId="0" applyFont="1" applyAlignment="1">
      <alignment vertical="center" wrapText="1"/>
    </xf>
  </cellXfs>
  <cellStyles count="1">
    <cellStyle name="Normal" xfId="0" builtinId="0"/>
  </cellStyles>
  <dxfs count="70">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7" formatCode="[$$-409]#,##0.00_);[Red]\([$$-409]#,##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7" formatCode="[$$-409]#,##0.00_);[Red]\([$$-409]#,##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0"/>
        <name val="Segoe UI"/>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ichStyles" Target="richData/richStyles.xml"/><Relationship Id="rId3" Type="http://schemas.openxmlformats.org/officeDocument/2006/relationships/styles" Target="styles.xml"/><Relationship Id="rId7" Type="http://schemas.microsoft.com/office/2017/06/relationships/rdRichValueStructure" Target="richData/rdrichvaluestructure.xml"/><Relationship Id="rId12"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06/relationships/rdRichValue" Target="richData/rdrichvalue.xml"/><Relationship Id="rId11" Type="http://schemas.microsoft.com/office/2017/06/relationships/rdRichValueTypes" Target="richData/rdRichValueTypes.xml"/><Relationship Id="rId5" Type="http://schemas.openxmlformats.org/officeDocument/2006/relationships/sheetMetadata" Target="metadata.xml"/><Relationship Id="rId10" Type="http://schemas.microsoft.com/office/2017/06/relationships/rdSupportingPropertyBag" Target="richData/rdsupportingpropertybag.xml"/><Relationship Id="rId4" Type="http://schemas.openxmlformats.org/officeDocument/2006/relationships/sharedStrings" Target="sharedStrings.xml"/><Relationship Id="rId9" Type="http://schemas.microsoft.com/office/2017/06/relationships/rdSupportingPropertyBagStructure" Target="richData/rdsupportingpropertybagstructure.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types>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Flags>
    </type>
  </types>
</rvTypesInfo>
</file>

<file path=xl/richData/rdrichvalue.xml><?xml version="1.0" encoding="utf-8"?>
<rvData xmlns="http://schemas.microsoft.com/office/spreadsheetml/2017/richdata" count="1369">
  <rv s="0">
    <v>en-US</v>
    <v>a26627</v>
    <v>268435456</v>
    <v>268435457</v>
    <v>1</v>
    <v>0</v>
    <v>Cimarex Energy Co</v>
    <v>2</v>
    <v>3</v>
    <v>Finance</v>
    <v>4</v>
    <v>130.16</v>
    <v>82.45</v>
    <v>1.003824</v>
    <v>Thomas E. Jorden</v>
    <v>-8.18</v>
    <v>-8.4026999999999991E-2</v>
    <v>Cimarex Energy Co is a United States based exploration and production company. It is engaged in the exploration and production of oil and gas. The operations of the company are located in Oklahoma, Texas, and New Mexico. The company’s exploration and production activities take place primarily in two areas, the Permian Basin, and the Mid-Continent region. It generates revenue from the sales of oil, gas, and Natural Gas Liquids.</v>
    <v>USD</v>
    <v>910</v>
    <v>NYSE</v>
    <v>NYS</v>
    <v>126</v>
    <v>1700 Lincoln Street, Denver, CO 80203 USA</v>
    <v>92.75</v>
    <v>Oil &amp; Gas E&amp;P</v>
    <v>Stock</v>
    <v>8/08/2018 15:36:51</v>
    <v>17</v>
    <v>87.74</v>
    <v>8552440632.8999996</v>
    <v>Cimarex Energy Co</v>
    <v>90</v>
    <v>16.474464999999999</v>
    <v>97.35</v>
    <v>89.17</v>
    <v>87852497.513097107</v>
    <v>XEC</v>
    <v>2439262</v>
    <v>1571688.4603174599</v>
    <v>2002</v>
  </rv>
  <rv s="1">
    <v>0</v>
  </rv>
  <rv s="2">
    <v>https://www.bing.com/th?id=A0c1ce55b2351c7ce56668423060335c4&amp;qlt=95</v>
    <v>https://www.bing.com/images/search?form=xlimg&amp;q=newell+brands</v>
    <v>Image of Newell Brands Inc</v>
  </rv>
  <rv s="3">
    <v>en-US</v>
    <v>a1ywu2</v>
    <v>268435456</v>
    <v>268435457</v>
    <v>1</v>
    <v>5</v>
    <v>Newell Brands Inc</v>
    <v>7</v>
    <v>8</v>
    <v>Finance</v>
    <v>4</v>
    <v>50.9</v>
    <v>20.32</v>
    <v>0.73543800000000004</v>
    <v>Mr. Michael B. Polk</v>
    <v>-1.1100000000000001</v>
    <v>-5.1199000000000001E-2</v>
    <v>Newell Brands is an American global consumer goods company. The revenue segments by product are: writing, home solutions, baby and parenting, commercial products, and tools. In the writing category, the most well-known brands are Parker writing tools, Expo dry-erase markers, Waterman fine writing utensils, Prismacolor art materials, and X-acto knives. The home solutions category offers food storage solutions, thermal devices, cookware, and hair-styling utensils. In baby and parenting, the most well-known brands are Babby Jogger, Aprica, and Graco. Commercial products delivers commercial and institutional solutions in food services, waste handling, sanitary maintenance, transport, and safety. The tools segment consists of tools for construction sites, woodshops, and industrial facilities.</v>
    <v>USD</v>
    <v>49000</v>
    <v>NYSE</v>
    <v>NYS</v>
    <v>126</v>
    <v>221 River Street, Hoboken, NJ 07030 USA</v>
    <v>21.65</v>
    <v>2</v>
    <v>Household &amp; Personal Products</v>
    <v>Stock</v>
    <v>8/08/2018 15:34:20</v>
    <v>17</v>
    <v>20.32</v>
    <v>9949564500</v>
    <v>Newell Brands Inc</v>
    <v>21.41</v>
    <v>5.1387460000000003</v>
    <v>21.68</v>
    <v>20.57</v>
    <v>458928251.84501803</v>
    <v>NWL</v>
    <v>12513874</v>
    <v>6524458.421875</v>
    <v>1903</v>
  </rv>
  <rv s="1">
    <v>3</v>
  </rv>
  <rv s="2">
    <v>https://www.bing.com/th?id=Ada603e3ec28ffbcbeaeec330dd4c8a88&amp;qlt=95</v>
    <v>https://www.bing.com/images/search?form=xlimg&amp;q=regeneron</v>
    <v>Image of Regeneron Pharmaceuticals Inc</v>
  </rv>
  <rv s="3">
    <v>en-US</v>
    <v>a21uim</v>
    <v>268435456</v>
    <v>268435457</v>
    <v>1</v>
    <v>5</v>
    <v>Regeneron Pharmaceuticals Inc</v>
    <v>7</v>
    <v>8</v>
    <v>Finance</v>
    <v>4</v>
    <v>505.49</v>
    <v>281.89</v>
    <v>1.260659</v>
    <v>Dr. Leonard S. Schleifer,M.D.,PhD</v>
    <v>-16.77</v>
    <v>-4.2918999999999999E-2</v>
    <v>Regeneron Pharmaceuticals discovers, develops, and commercializes products that fight eye disease, cardiovascular disease, cancer, and inflammation. The company has six marketed products: Eylea, approved for wet age-related macular degeneration and other eye diseases; Praluent for LDL cholesterol lowering; Zaltrap in colorectal cancer; Dupixent in atopic dermatitis; Arcalyst in CAPS; and Kevzara in rheumatoid arthritis. Regeneron is also developing monoclonal antibodies with Sanofi in immunology and cancer.</v>
    <v>USD</v>
    <v>6200</v>
    <v>NASDAQ</v>
    <v>NAS</v>
    <v>126</v>
    <v>777 Old Saw Mill River Road, Tarrytown, NY 10591-6707 USA</v>
    <v>380</v>
    <v>5</v>
    <v>Biotechnology</v>
    <v>Stock</v>
    <v>8/08/2018 15:35:56</v>
    <v>17</v>
    <v>367.63</v>
    <v>40078099473.199997</v>
    <v>Regeneron Pharmaceuticals Inc</v>
    <v>380</v>
    <v>28.248588000000002</v>
    <v>390.74</v>
    <v>373.97</v>
    <v>102569738.120489</v>
    <v>REGN</v>
    <v>568120</v>
    <v>787037.59375</v>
    <v>1988</v>
  </rv>
  <rv s="1">
    <v>6</v>
  </rv>
  <rv s="2">
    <v>https://www.bing.com/th?id=A56014cb01ff03aa387264e2bc8846cb5&amp;qlt=95</v>
    <v>https://www.bing.com/images/search?form=xlimg&amp;q=southern+company</v>
    <v>Image of Southern Co</v>
  </rv>
  <rv s="3">
    <v>en-US</v>
    <v>a23a5r</v>
    <v>268435456</v>
    <v>268435457</v>
    <v>1</v>
    <v>5</v>
    <v>Southern Co</v>
    <v>7</v>
    <v>8</v>
    <v>Finance</v>
    <v>4</v>
    <v>53.51</v>
    <v>42.38</v>
    <v>5.2628000000000001E-2</v>
    <v>Mr. Thomas A. Fanning</v>
    <v>-2.0699999999999998</v>
    <v>-4.2175999999999998E-2</v>
    <v>Southern Company is the second- largest utility in the U.S. by customer count and its $50 billion rate base is the industry's largest. The company distributes electricity and natural gas to approximately 9 million customers in nine states. It also owns about 50 GW of generating capacity, primarily for serving regulated customers in Georgia, Alabama, Mississippi and Florida. Southern Power, its growing unregulated unit, is now up to over 12 GW and includes natural gas, solar and wind projects in Texas, California and other states.</v>
    <v>USD</v>
    <v>31344</v>
    <v>NYSE</v>
    <v>NYS</v>
    <v>126</v>
    <v>30 Ivan Allen Jr. Boulevard, Atlanta, GA 30308 USA</v>
    <v>47.5</v>
    <v>8</v>
    <v>Utilities - Regulated Electric</v>
    <v>Stock</v>
    <v>8/08/2018 15:34:50</v>
    <v>17</v>
    <v>46.8</v>
    <v>47505892155.199997</v>
    <v>Southern Co</v>
    <v>47.45</v>
    <v>44.444443999999997</v>
    <v>49.08</v>
    <v>47.01</v>
    <v>967927713.02363503</v>
    <v>SO</v>
    <v>4814489</v>
    <v>4793825.140625</v>
    <v>1945</v>
  </rv>
  <rv s="1">
    <v>9</v>
  </rv>
  <rv s="0">
    <v>en-US</v>
    <v>azetdm</v>
    <v>268435456</v>
    <v>268435457</v>
    <v>1</v>
    <v>0</v>
    <v>CBRE Group Inc</v>
    <v>2</v>
    <v>3</v>
    <v>Finance</v>
    <v>4</v>
    <v>50.43</v>
    <v>34.380000000000003</v>
    <v>1.802832</v>
    <v>Robert E. Sulentic</v>
    <v>-1.61</v>
    <v>-3.2460000000000003E-2</v>
    <v>CBRE Group provides a wide range of real estate services to owners, occupiers, and investors worldwide, including leasing, property and project management, and capital markets advisory. Additionally, CBRE’s investment management arm manages nearly $90 billion for clients across diverse public and private real estate strategies.</v>
    <v>USD</v>
    <v>80000</v>
    <v>NYSE</v>
    <v>NYS</v>
    <v>126</v>
    <v>400 South Hope Street, Los Angeles, CA 90071 USA</v>
    <v>49.58</v>
    <v>Real Estate Services</v>
    <v>Stock</v>
    <v>8/08/2018 15:34:48</v>
    <v>17</v>
    <v>47.83</v>
    <v>16287123423.24</v>
    <v>CBRE Group Inc</v>
    <v>49.58</v>
    <v>23.866347999999999</v>
    <v>49.6</v>
    <v>47.99</v>
    <v>328369423.855645</v>
    <v>CBRE</v>
    <v>422035</v>
    <v>1646530.109375</v>
    <v>2001</v>
  </rv>
  <rv s="1">
    <v>11</v>
  </rv>
  <rv s="2">
    <v>https://www.bing.com/th?id=A68b443156eec3d17160e219cc20e7658&amp;qlt=95</v>
    <v>https://www.bing.com/images/search?form=xlimg&amp;q=devon+energy</v>
    <v>Image of Devon Energy Corp</v>
  </rv>
  <rv s="3">
    <v>en-US</v>
    <v>a1rew7</v>
    <v>268435456</v>
    <v>268435457</v>
    <v>1</v>
    <v>5</v>
    <v>Devon Energy Corp</v>
    <v>7</v>
    <v>8</v>
    <v>Finance</v>
    <v>4</v>
    <v>46.542499999999997</v>
    <v>29.785</v>
    <v>2.1863649999999999</v>
    <v>Mr. David A. Hager</v>
    <v>-1.3</v>
    <v>-2.9925999999999998E-2</v>
    <v>Devon Energy Corp is an independent energy company engaged primarily in the exploration, development, and production of oil, natural gas, and NGLs. The company operations are concentrated in various North American onshore areas in the U.S. and Canada. The groups produce approximately 250,000 barrels a day and have a deep inventory of development opportunities to deliver future oil growth. Devon derives its revenues primarily from the sale of oil, natural gas, and natural gas liquids.</v>
    <v>USD</v>
    <v>4900</v>
    <v>NYSE</v>
    <v>NYS</v>
    <v>126</v>
    <v>333 West Sheridan Avenue, Oklahoma City, OK 73102-5015 USA</v>
    <v>43.277900000000002</v>
    <v>13</v>
    <v>Oil &amp; Gas E&amp;P</v>
    <v>Stock</v>
    <v>8/08/2018 15:36:40</v>
    <v>17</v>
    <v>42.35</v>
    <v>21756288000</v>
    <v>Devon Energy Corp</v>
    <v>43.12</v>
    <v>58.823529000000001</v>
    <v>43.44</v>
    <v>42.14</v>
    <v>500835359.11602199</v>
    <v>DVN</v>
    <v>1334647</v>
    <v>6130544.2741935505</v>
    <v>1971</v>
  </rv>
  <rv s="1">
    <v>14</v>
  </rv>
  <rv s="4">
    <v>en-US</v>
    <v>a1ygww</v>
    <v>268435456</v>
    <v>268435457</v>
    <v>1</v>
    <v>9</v>
    <v>Newfield Exploration Co</v>
    <v>2</v>
    <v>3</v>
    <v>Finance</v>
    <v>4</v>
    <v>35.200000000000003</v>
    <v>22.72</v>
    <v>1.4813289999999999</v>
    <v>-0.85</v>
    <v>-2.9918999999999998E-2</v>
    <v>USD</v>
    <v>0</v>
    <v>NYSE</v>
    <v>NYS</v>
    <v>126</v>
    <v>28.27</v>
    <v>Oil &amp; Gas E&amp;P</v>
    <v>Stock</v>
    <v>8/08/2018 15:31:44</v>
    <v>17</v>
    <v>27.77</v>
    <v>5569027677.0600004</v>
    <v>Newfield Exploration Co</v>
    <v>28.14</v>
    <v>14.59854</v>
    <v>28.41</v>
    <v>27.56</v>
    <v>196023501.48046499</v>
    <v>NFX</v>
    <v>432021</v>
    <v>2921364.109375</v>
  </rv>
  <rv s="1">
    <v>16</v>
  </rv>
  <rv s="5">
    <v>12</v>
    <v>Year founded</v>
  </rv>
  <rv s="2">
    <v>https://www.bing.com/th?id=Aa3c35b4f6cd3e07e5bd081fde265e396&amp;qlt=95</v>
    <v>https://www.bing.com/images/search?form=xlimg&amp;q=marathon+oil</v>
    <v>Image of Marathon Oil Corp</v>
  </rv>
  <rv s="3">
    <v>en-US</v>
    <v>a1xxvh</v>
    <v>268435456</v>
    <v>268435457</v>
    <v>1</v>
    <v>5</v>
    <v>Marathon Oil Corp</v>
    <v>7</v>
    <v>8</v>
    <v>Finance</v>
    <v>4</v>
    <v>22.74</v>
    <v>10.55</v>
    <v>2.3790179999999999</v>
    <v>Mr. Lee M. Tillman</v>
    <v>-0.61499999999999999</v>
    <v>-2.9703E-2</v>
    <v>Marathon is an independent exploration and production company primarily focusing on unconventional resources in the United States. At the end of 2016, the company reported net proved reserves of 1.4 billion barrels of oil equivalent. Net production averaged 404 thousand barrels of oil equivalent per day in 2017 at a ratio of 66% oil and NGLs and 34% natural gas.</v>
    <v>USD</v>
    <v>2300</v>
    <v>NYSE</v>
    <v>NYS</v>
    <v>126</v>
    <v>5555 San Felipe Street, Houston, TX 77056-2723 USA</v>
    <v>20.61</v>
    <v>19</v>
    <v>Oil &amp; Gas E&amp;P</v>
    <v>Stock</v>
    <v>8/08/2018 15:35:44</v>
    <v>17</v>
    <v>20.21</v>
    <v>17334923471.91</v>
    <v>Marathon Oil Corp</v>
    <v>20.52</v>
    <v>-5.2521009999999997</v>
    <v>20.704999999999998</v>
    <v>20.09</v>
    <v>837233686.15841603</v>
    <v>MRO</v>
    <v>4362236</v>
    <v>11279558.78125</v>
    <v>2001</v>
  </rv>
  <rv s="1">
    <v>20</v>
  </rv>
  <rv s="2">
    <v>https://www.bing.com/th?id=Ab6b9886fc88939cf8b10b41155567d00&amp;qlt=95</v>
    <v>https://www.bing.com/images/search?form=xlimg&amp;q=mylan</v>
    <v>Image of Mylan NV</v>
  </rv>
  <rv s="3">
    <v>en-US</v>
    <v>a1y7rw</v>
    <v>268435456</v>
    <v>268435457</v>
    <v>1</v>
    <v>5</v>
    <v>Mylan NV</v>
    <v>7</v>
    <v>8</v>
    <v>Finance</v>
    <v>4</v>
    <v>47.82</v>
    <v>29.39</v>
    <v>1.3463069999999999</v>
    <v>Heather Bresch</v>
    <v>-1.1000000000000001</v>
    <v>-2.8542000000000001E-2</v>
    <v>Mylan is one of the world's largest generic pharmaceutical manufacturers with operations in the United States, Europe, Asia, Middle East, Africa, and Australia. Generic drug sales constitute approximately 90% of revenue. Remaining sales come from a handful of branded products, primarily epinephrine injector EpiPen. Mylan also owns Matrix, an Indian active pharmaceutical ingredient manufacturer.</v>
    <v>USD</v>
    <v>33417</v>
    <v>NASDAQ</v>
    <v>NAS</v>
    <v>126</v>
    <v>Building 4, Trident Place, Hatfield, Herts AL10 9UL NLD</v>
    <v>37.75</v>
    <v>22</v>
    <v>Drug Manufacturers - Specialty &amp; Generic</v>
    <v>Stock</v>
    <v>8/08/2018 15:36:47</v>
    <v>17</v>
    <v>35.049999999999997</v>
    <v>19227217500</v>
    <v>Mylan NV</v>
    <v>36.5</v>
    <v>27.932960999999999</v>
    <v>38.54</v>
    <v>37.44</v>
    <v>498889919.564089</v>
    <v>MYL</v>
    <v>12912219</v>
    <v>4072470.890625</v>
    <v>2014</v>
  </rv>
  <rv s="1">
    <v>23</v>
  </rv>
  <rv s="0">
    <v>en-US</v>
    <v>a1p58m</v>
    <v>268435456</v>
    <v>268435457</v>
    <v>1</v>
    <v>0</v>
    <v>Cardinal Health Inc</v>
    <v>2</v>
    <v>3</v>
    <v>Finance</v>
    <v>4</v>
    <v>75.75</v>
    <v>48.14</v>
    <v>1.0052650000000001</v>
    <v>Mr. Michael C. Kaufmann</v>
    <v>-1.4450000000000001</v>
    <v>-2.8445000000000002E-2</v>
    <v>Cardinal Health is a major distributor of pharmaceuticals and medical supplies to pharmacies and hospitals. Its operations include procurement, packaging, inventory management, and logistics services. Its largest customer is CVS Health retail pharmacy operations.</v>
    <v>USD</v>
    <v>49800</v>
    <v>NYSE</v>
    <v>NYS</v>
    <v>126</v>
    <v>7000 Cardinal Place, Dublin, OH 43017 USA</v>
    <v>51.14</v>
    <v>Medical Distribution</v>
    <v>Stock</v>
    <v>8/08/2018 15:36:03</v>
    <v>17</v>
    <v>49.195</v>
    <v>15291918111.780001</v>
    <v>Cardinal Health Inc</v>
    <v>51.14</v>
    <v>9.3370680000000004</v>
    <v>50.8</v>
    <v>49.354999999999997</v>
    <v>301022010.07440901</v>
    <v>CAH</v>
    <v>1198159</v>
    <v>3266467.5</v>
    <v>1979</v>
  </rv>
  <rv s="1">
    <v>25</v>
  </rv>
  <rv s="0">
    <v>en-US</v>
    <v>a1vp77</v>
    <v>268435456</v>
    <v>268435457</v>
    <v>1</v>
    <v>0</v>
    <v>IPG Photonics Corp</v>
    <v>2</v>
    <v>3</v>
    <v>Finance</v>
    <v>4</v>
    <v>264.1114</v>
    <v>162.22999999999999</v>
    <v>1.8287230000000001</v>
    <v>Dr. Valentin P. Gapontsev,PhD</v>
    <v>-4.87</v>
    <v>-2.8285999999999999E-2</v>
    <v>IPG Photonics is a vertically integrated developer and manufacturer of high-performance fiber lasers, fiber amplifiers, and diode lasers, which are used in diverse applications in the manufacturing, automotive, industrial, aerospace, semiconductor, and consumer end markets. A large majority of the firm's revenue is derived from materials processing applications for fiber lasers, including cutting and welding, marking and engraving, and micro-processing. Roughly a third of the firm's revenue is generated in China, with the rest coming from North America, Europe, Japan, Australia, and other countries across the world.</v>
    <v>USD</v>
    <v>5030</v>
    <v>NASDAQ</v>
    <v>NAS</v>
    <v>126</v>
    <v>50 Old Webster Road, Oxford, MA 01540 USA</v>
    <v>173.32</v>
    <v>Semiconductor Equipment &amp; Materials</v>
    <v>Stock</v>
    <v>8/08/2018 15:36:02</v>
    <v>17</v>
    <v>167.29</v>
    <v>9012812893.2000008</v>
    <v>IPG Photonics Corp</v>
    <v>171.36</v>
    <v>25</v>
    <v>172.17</v>
    <v>167.3</v>
    <v>52348335.326711997</v>
    <v>IPGP</v>
    <v>251154</v>
    <v>360695.88888888899</v>
    <v>1998</v>
  </rv>
  <rv s="1">
    <v>27</v>
  </rv>
  <rv s="2">
    <v>https://www.bing.com/th?id=Aa6728f0c57f9bf5adfff8231bd4b8412&amp;qlt=95</v>
    <v>https://www.bing.com/images/search?form=xlimg&amp;q=dish+network</v>
    <v>Image of DISH Network Corp</v>
  </rv>
  <rv s="3">
    <v>en-US</v>
    <v>a1r3bh</v>
    <v>268435456</v>
    <v>268435457</v>
    <v>1</v>
    <v>5</v>
    <v>DISH Network Corp</v>
    <v>7</v>
    <v>8</v>
    <v>Finance</v>
    <v>4</v>
    <v>59.92</v>
    <v>28.795000000000002</v>
    <v>1.1016049999999999</v>
    <v>W. Erik Carlson</v>
    <v>-1.03</v>
    <v>-2.8065000000000003E-2</v>
    <v>Dish Network provides pay-TV service to approximately 13.3 million customers in the United States, of which we estimate 11.5 million are served via a network of owned and leased satellites. The remainder is served under the Sling brand utilizing the Internet. Dish has purchased wireless spectrum covering the U.S. through a series of transactions and government auctions over the past decade. It is now seeking ways to put that spectrum to use, potentially via a partnership with an existing carrier.</v>
    <v>USD</v>
    <v>17000</v>
    <v>NASDAQ</v>
    <v>NAS</v>
    <v>126</v>
    <v>9601 South Meridian Boulevard, Englewood, CO 80112 USA</v>
    <v>36.83</v>
    <v>29</v>
    <v>Pay TV</v>
    <v>Stock</v>
    <v>8/08/2018 15:36:38</v>
    <v>17</v>
    <v>35.46</v>
    <v>16601036332.209</v>
    <v>DISH Network Corp</v>
    <v>36.49</v>
    <v>7.6394190000000002</v>
    <v>36.700000000000003</v>
    <v>35.67</v>
    <v>452344314.229128</v>
    <v>DISH</v>
    <v>1053679</v>
    <v>3445022.78125</v>
    <v>1995</v>
  </rv>
  <rv s="1">
    <v>30</v>
  </rv>
  <rv s="0">
    <v>en-US</v>
    <v>a1p18m</v>
    <v>268435456</v>
    <v>268435457</v>
    <v>1</v>
    <v>0</v>
    <v>BorgWarner Inc</v>
    <v>2</v>
    <v>3</v>
    <v>Finance</v>
    <v>4</v>
    <v>58.22</v>
    <v>42.06</v>
    <v>1.8463609999999999</v>
    <v>Mr. James R. Verrier</v>
    <v>-1.2549999999999999</v>
    <v>-2.7073999999999997E-2</v>
    <v>BorgWarner is a Tier I auto-parts supplier that has two operating segments. The engine group makes turbochargers, emissions system components, timing chains, and other items that enhance fuel efficiency and reduce emissions. Engine group products have averaged about 70% of sales. Drivetrain group produces transmission and four-wheel-drive/all-wheel-drive system components that facilitate the distribution of engine torque to the wheels. Wet dual-clutch products enable more more fuel-efficient automotive transmissions.</v>
    <v>USD</v>
    <v>29000</v>
    <v>NYSE</v>
    <v>NYS</v>
    <v>126</v>
    <v>3850 Hamlin Road, Auburn Hills, MI 48326 USA</v>
    <v>46.1096</v>
    <v>Auto Parts</v>
    <v>Stock</v>
    <v>8/08/2018 15:31:47</v>
    <v>17</v>
    <v>45.11</v>
    <v>9428270012.2800007</v>
    <v>BorgWarner Inc</v>
    <v>46</v>
    <v>17.889088000000001</v>
    <v>46.354999999999997</v>
    <v>45.1</v>
    <v>203392730.28324899</v>
    <v>BWA</v>
    <v>414242</v>
    <v>1672870.15873016</v>
    <v>1987</v>
  </rv>
  <rv s="1">
    <v>32</v>
  </rv>
  <rv s="2">
    <v>https://www.bing.com/th?id=Ada4a3a6580fd242b32e92b29cf6879f7&amp;qlt=95</v>
    <v>https://www.bing.com/images/search?form=xlimg&amp;q=conocophillips</v>
    <v>Image of ConocoPhillips</v>
  </rv>
  <rv s="3">
    <v>en-US</v>
    <v>a1q5nm</v>
    <v>268435456</v>
    <v>268435457</v>
    <v>1</v>
    <v>5</v>
    <v>ConocoPhillips</v>
    <v>7</v>
    <v>8</v>
    <v>Finance</v>
    <v>4</v>
    <v>73.754999999999995</v>
    <v>42.265000000000001</v>
    <v>1.207438</v>
    <v>Ryan M. Lance</v>
    <v>-1.8</v>
    <v>-2.4691000000000001E-2</v>
    <v>ConocoPhillips is a U.S.-based independent exploration and production firm. In 2017, it produced 832,000 barrels per day of oil and natural gas liquids and 3.3 billion cubic feet per day of natural gas, primarily from the United States, Canada, Norway, and the United Kingdom. Proven reserves at year-end 2016 stood at 5 billion barrels of oil equivalent.</v>
    <v>USD</v>
    <v>11200</v>
    <v>NYSE</v>
    <v>NYS</v>
    <v>126</v>
    <v>600 North Dairy Ashford, Houston, TX 77079 USA</v>
    <v>72.540000000000006</v>
    <v>34</v>
    <v>Oil &amp; Gas E&amp;P</v>
    <v>Stock</v>
    <v>8/08/2018 15:36:48</v>
    <v>17</v>
    <v>71.23</v>
    <v>82950363085.039993</v>
    <v>ConocoPhillips</v>
    <v>72.23</v>
    <v>19.230768999999999</v>
    <v>72.900000000000006</v>
    <v>71.099999999999994</v>
    <v>1137865062.8949201</v>
    <v>COP</v>
    <v>1520055</v>
    <v>6173051.3387096804</v>
    <v>2001</v>
  </rv>
  <rv s="1">
    <v>35</v>
  </rv>
  <rv s="2">
    <v>https://www.bing.com/th?id=A77da1d16fa4593bef5fe6f20b4cafc19&amp;qlt=95</v>
    <v>https://www.bing.com/images/search?form=xlimg&amp;q=hess+corporation</v>
    <v>Image of Hess Corp</v>
  </rv>
  <rv s="3">
    <v>en-US</v>
    <v>a1ultc</v>
    <v>268435456</v>
    <v>268435457</v>
    <v>1</v>
    <v>5</v>
    <v>Hess Corp</v>
    <v>7</v>
    <v>8</v>
    <v>Finance</v>
    <v>4</v>
    <v>71.14</v>
    <v>37.25</v>
    <v>1.377435</v>
    <v>Mr. John B. Hess</v>
    <v>-1.6</v>
    <v>-2.3792000000000001E-2</v>
    <v>Hess is an independent oil and gas producer with key assets in the Bakken Shale, Guyana, the Gulf of Mexico, and Southeast Asia. At the end of 2017, the company reported net proved reserves of 1.2 billion barrels of oil equivalent. Net production averaged 305 thousand barrels of oil equivalent per day in 2017, at a ratio of 72% oil and natural gas liquids and 28% natural gas.</v>
    <v>USD</v>
    <v>2075</v>
    <v>NYSE</v>
    <v>NYS</v>
    <v>126</v>
    <v>1185 Avenue of the Americas, New York, NY 10036 USA</v>
    <v>67.069999999999993</v>
    <v>37</v>
    <v>Oil &amp; Gas E&amp;P</v>
    <v>Stock</v>
    <v>8/08/2018 15:36:50</v>
    <v>17</v>
    <v>65.680000000000007</v>
    <v>19770430488.029999</v>
    <v>Hess Corp</v>
    <v>66.53</v>
    <v>-2.1843599999999999</v>
    <v>67.25</v>
    <v>65.650000000000006</v>
    <v>293984096.47628301</v>
    <v>HES</v>
    <v>919897</v>
    <v>3339227.41269841</v>
    <v>1920</v>
  </rv>
  <rv s="1">
    <v>38</v>
  </rv>
  <rv s="2">
    <v>https://www.bing.com/th?id=A7c67b5eb4a75878e22b54649ab8d2e58&amp;qlt=95</v>
    <v>https://www.bing.com/images/search?form=xlimg&amp;q=edwards+lifesciences+global+corporate+giving</v>
    <v>Image of Edwards Lifesciences Corp</v>
  </rv>
  <rv s="3">
    <v>en-US</v>
    <v>a1ser7</v>
    <v>268435456</v>
    <v>268435457</v>
    <v>1</v>
    <v>5</v>
    <v>Edwards Lifesciences Corp</v>
    <v>7</v>
    <v>8</v>
    <v>Finance</v>
    <v>4</v>
    <v>156.87</v>
    <v>100.2</v>
    <v>0.60133300000000001</v>
    <v>Michael A. Mussallem</v>
    <v>-3.18</v>
    <v>-2.2273999999999999E-2</v>
    <v>Spun off from Baxter International in 2000, Edwards Lifesciences designs, manufactures, and markets a range of medical devices and equipment for advanced stages of heart disease. Its key products include surgical tissue heart valves, transcatheter valve technologies, surgical clips, catheters and retractors, and monitoring systems used to measure a patient's heart function during surgery. The firm derives about 55% of its total sales from outside the U.S.</v>
    <v>USD</v>
    <v>12200</v>
    <v>NYSE</v>
    <v>NYS</v>
    <v>126</v>
    <v>One Edwards Way, Irvine, CA 92614 USA</v>
    <v>140.91999999999999</v>
    <v>40</v>
    <v>Medical Devices</v>
    <v>Stock</v>
    <v>8/08/2018 15:35:43</v>
    <v>17</v>
    <v>139.03</v>
    <v>29135011908.810001</v>
    <v>Edwards Lifesciences Corp</v>
    <v>139.75</v>
    <v>47.393365000000003</v>
    <v>142.77000000000001</v>
    <v>139.59</v>
    <v>204069565.79680601</v>
    <v>EW</v>
    <v>664643</v>
    <v>1191922.296875</v>
    <v>1999</v>
  </rv>
  <rv s="1">
    <v>41</v>
  </rv>
  <rv s="0">
    <v>en-US</v>
    <v>a1ybdm</v>
    <v>268435456</v>
    <v>268435457</v>
    <v>1</v>
    <v>0</v>
    <v>Noble Energy Inc</v>
    <v>2</v>
    <v>3</v>
    <v>Finance</v>
    <v>4</v>
    <v>37.76</v>
    <v>22.984999999999999</v>
    <v>1.0854189999999999</v>
    <v>David L. Stover</v>
    <v>-0.69</v>
    <v>-2.2101000000000003E-2</v>
    <v>Noble Energy is an independent oil and gas producer with key assets in the U.S., Israel, and West Africa. At the end of 2017, the company reported net proven reserves of 2.0 billion barrels of oil equivalent. Net production averaged 381 thousand barrels of oil equivalent per day in 2017, at a ratio of 51% oil and natural gas liquids and 49% natural gas.</v>
    <v>USD</v>
    <v>2277</v>
    <v>NYSE</v>
    <v>NYS</v>
    <v>126</v>
    <v>1001 Noble Energy Way, Houston, TX 77070 USA</v>
    <v>31.085000000000001</v>
    <v>Oil &amp; Gas E&amp;P</v>
    <v>Stock</v>
    <v>8/08/2018 15:32:47</v>
    <v>17</v>
    <v>30.51</v>
    <v>14846240416.700001</v>
    <v>Noble Energy Inc</v>
    <v>30.79</v>
    <v>16.366612</v>
    <v>31.22</v>
    <v>30.53</v>
    <v>475536208.09416997</v>
    <v>NBL</v>
    <v>1931519</v>
    <v>4300875.671875</v>
    <v>1969</v>
  </rv>
  <rv s="1">
    <v>43</v>
  </rv>
  <rv s="2">
    <v>https://www.bing.com/th?id=A31ed415bd0f4279be5cdcfc9ee3b633c&amp;qlt=95</v>
    <v>https://www.bing.com/images/search?form=xlimg&amp;q=mattel+inc</v>
    <v>Image of Mattel Inc</v>
  </rv>
  <rv s="3">
    <v>en-US</v>
    <v>a1xarw</v>
    <v>268435456</v>
    <v>268435457</v>
    <v>1</v>
    <v>5</v>
    <v>Mattel Inc</v>
    <v>7</v>
    <v>8</v>
    <v>Finance</v>
    <v>4</v>
    <v>19.21</v>
    <v>12.21</v>
    <v>1.0581799999999999</v>
    <v>Mr. Ynon Kreiz</v>
    <v>-0.33</v>
    <v>-2.1154000000000003E-2</v>
    <v>Mattel manufactures and markets toy products that are sold to its wholesale customers and direct to retail consumers. The company offers products for children and families, including toys for infants and preschoolers, girls and boys, youth electronics, handheld and other games, puzzles, educational toys, media-driven products, and fashion-related toys. Mattel's portfolio includes Barbie, Hot Wheels, Fisher-Price, and American Girl. In addition, it manufactures toy products for all segments both internally and through outside manufacturers.</v>
    <v>USD</v>
    <v>28000</v>
    <v>NASDAQ</v>
    <v>NAS</v>
    <v>126</v>
    <v>333 Continental Boulevard, El Segundo, CA 90245-5012 USA</v>
    <v>15.66</v>
    <v>45</v>
    <v>Leisure</v>
    <v>Stock</v>
    <v>8/08/2018 15:34:43</v>
    <v>17</v>
    <v>15.24</v>
    <v>5265541374.3000002</v>
    <v>Mattel Inc</v>
    <v>15.6</v>
    <v>21.978021999999999</v>
    <v>15.6</v>
    <v>15.27</v>
    <v>337534703.48076898</v>
    <v>MAT</v>
    <v>994950</v>
    <v>3607871</v>
    <v>1948</v>
  </rv>
  <rv s="1">
    <v>46</v>
  </rv>
  <rv s="2">
    <v>https://www.bing.com/th?id=A771545327176ce9cc4ff64a0950a71a6&amp;qlt=95</v>
    <v>https://www.bing.com/images/search?form=xlimg&amp;q=fmc+technologies</v>
    <v>Image of TechnipFMC PLC</v>
  </rv>
  <rv s="3">
    <v>en-US</v>
    <v>a1tfr7</v>
    <v>268435456</v>
    <v>268435457</v>
    <v>1</v>
    <v>5</v>
    <v>TechnipFMC PLC</v>
    <v>7</v>
    <v>8</v>
    <v>Finance</v>
    <v>4</v>
    <v>35</v>
    <v>24.53</v>
    <v>0.83016800000000002</v>
    <v>Douglas Pferdehirt</v>
    <v>-0.60499999999999998</v>
    <v>-1.9362999999999998E-2</v>
    <v>TechnipFMC is the largest provider of integrated deep-water offshore oil and gas development solutions, offering the full spectrum of subsea equipment and subsea engineering and construction services. Additionally, the company provides various oil and gas onshore engineering and construction services, with a long-standing expertise in delivering liquefied natural gas projects.</v>
    <v>USD</v>
    <v>37000</v>
    <v>NYSE</v>
    <v>NYS</v>
    <v>126</v>
    <v>One St. Paul’s Churchyard, London,  EC4M 8AP GBR</v>
    <v>31.07</v>
    <v>48</v>
    <v>Oil &amp; Gas Equipment &amp; Services</v>
    <v>Stock</v>
    <v>8/08/2018 15:31:43</v>
    <v>17</v>
    <v>30.73</v>
    <v>13975869311.25</v>
    <v>TechnipFMC PLC</v>
    <v>31.03</v>
    <v>86.206896999999998</v>
    <v>31.245000000000001</v>
    <v>30.64</v>
    <v>447299385.86173803</v>
    <v>FTI</v>
    <v>1164988</v>
    <v>1899109.1111111101</v>
    <v>1958</v>
  </rv>
  <rv s="1">
    <v>49</v>
  </rv>
  <rv s="0">
    <v>en-US</v>
    <v>a1uwoc</v>
    <v>268435456</v>
    <v>268435457</v>
    <v>1</v>
    <v>0</v>
    <v>Host Hotels &amp; Resorts Inc</v>
    <v>2</v>
    <v>3</v>
    <v>Finance</v>
    <v>4</v>
    <v>22.47</v>
    <v>17.260000000000002</v>
    <v>1.248437</v>
    <v>James F. Risoleo</v>
    <v>-0.39500000000000002</v>
    <v>-1.8471000000000001E-2</v>
    <v>Host Hotels &amp; Resorts owns nearly 100 predominantly urban and resort upper-upscale and luxury hotel properties, representing almost 55,000 rooms mainly in the United States. Host also has interests in a joint venture owning 10 hotels throughout Europe and other joint ventures for properties in Asia and the United States. The majority of Host’s portfolio operates under Marriott and Starwood brands.</v>
    <v>USD</v>
    <v>205</v>
    <v>NYSE</v>
    <v>NYS</v>
    <v>126</v>
    <v>6903 Rockledge Drive, Bethesda, MD 20817 USA</v>
    <v>21.75</v>
    <v>REIT - Hotel &amp; Motel</v>
    <v>Stock</v>
    <v>8/08/2018 15:36:11</v>
    <v>17</v>
    <v>20.875</v>
    <v>15545834499.42</v>
    <v>Host Hotels &amp; Resorts Inc</v>
    <v>21.46</v>
    <v>24.3309</v>
    <v>21.385000000000002</v>
    <v>20.99</v>
    <v>726950409.13818097</v>
    <v>HST</v>
    <v>3231678</v>
    <v>6168785.2380952397</v>
    <v>1998</v>
  </rv>
  <rv s="1">
    <v>51</v>
  </rv>
  <rv s="2">
    <v>https://www.bing.com/th?id=A7651d2e878d4df4bb82a200be2db03e3&amp;qlt=95</v>
    <v>https://www.bing.com/images/search?form=xlimg&amp;q=amgen</v>
    <v>Image of Amgen Inc</v>
  </rv>
  <rv s="3">
    <v>en-US</v>
    <v>a1nec7</v>
    <v>268435456</v>
    <v>268435457</v>
    <v>1</v>
    <v>5</v>
    <v>Amgen Inc</v>
    <v>7</v>
    <v>8</v>
    <v>Finance</v>
    <v>4</v>
    <v>201.23</v>
    <v>163.31</v>
    <v>1.3675060000000001</v>
    <v>Mr. Robert A. Bradway</v>
    <v>-3.69</v>
    <v>-1.8411999999999998E-2</v>
    <v>Amgen Inc is a leader in biotechnology-based human therapeutics, with historical expertise in renal disease and cancer supportive care products. Flagship drugs include red blood cell boosters Epogen and Aranesp, immune system boosters Neupogen and Neulasta, and Enbrel for inflammatory diseases. Amgen introduced its first cancer therapeutic, Vectibix and received approval for bone-strengthening drug Prolia/Xgeva.</v>
    <v>USD</v>
    <v>20800</v>
    <v>NASDAQ</v>
    <v>NAS</v>
    <v>126</v>
    <v>One Amgen Center Drive, Thousand Oaks, CA 91320-1799 USA</v>
    <v>198.5</v>
    <v>53</v>
    <v>Biotechnology</v>
    <v>Stock</v>
    <v>8/08/2018 15:36:53</v>
    <v>17</v>
    <v>195.07</v>
    <v>127085397634.78</v>
    <v>Amgen Inc</v>
    <v>198.5</v>
    <v>53.191488999999997</v>
    <v>200.41</v>
    <v>196.72</v>
    <v>634127027.76697803</v>
    <v>AMGN</v>
    <v>1218893</v>
    <v>2323604.3492063498</v>
    <v>1980</v>
  </rv>
  <rv s="1">
    <v>54</v>
  </rv>
  <rv s="2">
    <v>https://www.bing.com/th?id=A081ee3274d479a887b3cd62189d7fad7&amp;qlt=95</v>
    <v>https://www.bing.com/images/search?form=xlimg&amp;q=varian+medical+systems</v>
    <v>Image of Varian Medical Systems Inc</v>
  </rv>
  <rv s="3">
    <v>en-US</v>
    <v>a256ww</v>
    <v>268435456</v>
    <v>268435457</v>
    <v>1</v>
    <v>5</v>
    <v>Varian Medical Systems Inc</v>
    <v>7</v>
    <v>8</v>
    <v>Finance</v>
    <v>4</v>
    <v>130.29</v>
    <v>95.23</v>
    <v>0.82443900000000003</v>
    <v>Mr. Dow R. Wilson</v>
    <v>-2.04</v>
    <v>-1.7939E-2</v>
    <v>Varian Medical Systems designs, manufactures, and sells radiation technology for use in two business segments: oncology systems and proton therapy. The Americas account for the largest portion of revenue (52%), followed by Europe, the Middle East, and Africa (29%) and Asia-Pacific (20%).</v>
    <v>USD</v>
    <v>6600</v>
    <v>NYSE</v>
    <v>NYS</v>
    <v>126</v>
    <v>3100 Hansen Way, Palo Alto, CA 94304-1038 USA</v>
    <v>113.74</v>
    <v>56</v>
    <v>Medical Instruments &amp; Supplies</v>
    <v>Stock</v>
    <v>8/08/2018 15:30:44</v>
    <v>17</v>
    <v>111.25</v>
    <v>10211925747.6</v>
    <v>Varian Medical Systems Inc</v>
    <v>113.58</v>
    <v>75.757576</v>
    <v>113.72</v>
    <v>111.68</v>
    <v>89798854.621878296</v>
    <v>VAR</v>
    <v>191404</v>
    <v>611305.71428571397</v>
    <v>1948</v>
  </rv>
  <rv s="1">
    <v>57</v>
  </rv>
  <rv s="2">
    <v>https://www.bing.com/th?id=A1abc5842400f98f1e4af25f460749992&amp;qlt=95</v>
    <v>https://www.bing.com/images/search?form=xlimg&amp;q=mgm+resorts+international</v>
    <v>Image of MGM Resorts International</v>
  </rv>
  <rv s="3">
    <v>en-US</v>
    <v>a1xkhw</v>
    <v>268435456</v>
    <v>268435457</v>
    <v>1</v>
    <v>5</v>
    <v>MGM Resorts International</v>
    <v>7</v>
    <v>8</v>
    <v>Finance</v>
    <v>4</v>
    <v>38.409999999999997</v>
    <v>26.85</v>
    <v>1.3866050000000001</v>
    <v>Mr. James Joseph Murren</v>
    <v>-0.52</v>
    <v>-1.7556000000000002E-2</v>
    <v>MGM Resorts is the largest resort operator on the Las Vegas Strip with 48,000 guest rooms and suites, representing about one third of all units in the market. The company's Vegas properties include Bellagio, MGM Grand, Mandalay Bay, Mirage, Luxor, New York-New York, and a 50% ownership stake in CityCenter. Strip revenue constituted approximately 50% of total revenue in 2017. We estimate MGM will open a resort in Japan in 2024. The company also operates the 56%-owned MGM Macau casinos with a new property that opened on the Cotai Strip in early 2018.</v>
    <v>USD</v>
    <v>77000</v>
    <v>NYSE</v>
    <v>NYS</v>
    <v>126</v>
    <v>3600 Las Vegas Boulevard South, Las Vegas, NV 89109 USA</v>
    <v>29.92</v>
    <v>59</v>
    <v>Resorts &amp; Casinos</v>
    <v>Stock</v>
    <v>8/08/2018 15:34:43</v>
    <v>17</v>
    <v>29.335599999999999</v>
    <v>15811632699.82</v>
    <v>MGM Resorts International</v>
    <v>29.53</v>
    <v>9.0826519999999995</v>
    <v>29.62</v>
    <v>29.1</v>
    <v>533816093.84942597</v>
    <v>MGM</v>
    <v>2376270</v>
    <v>8895978.3125</v>
    <v>1986</v>
  </rv>
  <rv s="1">
    <v>60</v>
  </rv>
  <rv s="0">
    <v>en-US</v>
    <v>a1s24c</v>
    <v>268435456</v>
    <v>268435457</v>
    <v>1</v>
    <v>0</v>
    <v>EOG Resources Inc</v>
    <v>2</v>
    <v>3</v>
    <v>Finance</v>
    <v>4</v>
    <v>131.6</v>
    <v>81.99</v>
    <v>1.0065759999999999</v>
    <v>Mr. William R. Thomas</v>
    <v>-2.1800000000000002</v>
    <v>-1.7523E-2</v>
    <v>EOG Resources is an oil and gas producer with acreage in several U.S. shale plays, including the Permian Basin, the Eagle Ford, and the Bakken. At the end of 2017, it reported net proved reserves of 2.5 billion barrels of oil equivalent. Net production averaged 609 thousand barrels of oil equivalent per day in 2017, at a ratio of 70% oil and natural gas liquids, and 30% natural gas.</v>
    <v>USD</v>
    <v>2664</v>
    <v>NYSE</v>
    <v>NYS</v>
    <v>126</v>
    <v>1111 Bagby, Houston, TX 77002 USA</v>
    <v>124.38</v>
    <v>Oil &amp; Gas E&amp;P</v>
    <v>Stock</v>
    <v>8/08/2018 15:37:09</v>
    <v>17</v>
    <v>122.6998</v>
    <v>71206944384.960007</v>
    <v>EOG Resources Inc</v>
    <v>123.3</v>
    <v>18.587361000000001</v>
    <v>124.41</v>
    <v>122.23</v>
    <v>572357080.49963796</v>
    <v>EOG</v>
    <v>916281</v>
    <v>2800845.1290322598</v>
    <v>1985</v>
  </rv>
  <rv s="1">
    <v>62</v>
  </rv>
  <rv s="2">
    <v>https://www.bing.com/th?id=A5f946e09982396613622ebabae1bd253&amp;qlt=95</v>
    <v>https://www.bing.com/images/search?form=xlimg&amp;q=caterpillar+inc.</v>
    <v>Image of Caterpillar Inc</v>
  </rv>
  <rv s="3">
    <v>en-US</v>
    <v>a1p7zr</v>
    <v>268435456</v>
    <v>268435457</v>
    <v>1</v>
    <v>5</v>
    <v>Caterpillar Inc</v>
    <v>7</v>
    <v>8</v>
    <v>Finance</v>
    <v>4</v>
    <v>173.24</v>
    <v>112.69</v>
    <v>1.3826780000000001</v>
    <v>Mr. D. James Umpleby, III</v>
    <v>-2.44</v>
    <v>-1.7141E-2</v>
    <v xml:space="preserve">Caterpillar is the world’s largest manufacturer of specialized heavy construction and mining equipment, with $45 billion in revenue in 2017. It is also a major manufacturer of engines and turbines used in off-highway, power generation, petroleum, marine, and rail applications. Caterpillar’s products are available through 3,500 dealer outlets around the world. The company supports its customers and dealers by providing financing through Caterpillar Financial Services, which held $27 billion of receivables at year-end 2017. </v>
    <v>USD</v>
    <v>64940</v>
    <v>NYSE</v>
    <v>NYS</v>
    <v>126</v>
    <v>510 Lake Cook Road, Deerfield, IL 60015 USA</v>
    <v>142.4</v>
    <v>64</v>
    <v>Farm &amp; Construction Equipment</v>
    <v>Stock</v>
    <v>8/08/2018 15:36:49</v>
    <v>17</v>
    <v>139.96</v>
    <v>83834709812.357605</v>
    <v>Caterpillar Inc</v>
    <v>142.32</v>
    <v>37.878788</v>
    <v>142.35</v>
    <v>139.91</v>
    <v>588933683.26208401</v>
    <v>CAT</v>
    <v>1048606</v>
    <v>2126153.78125</v>
    <v>1986</v>
  </rv>
  <rv s="1">
    <v>65</v>
  </rv>
  <rv s="2">
    <v>https://www.bing.com/th?id=Aa0d0bb6f493d50be318e233a97e2f088&amp;qlt=95</v>
    <v>https://www.bing.com/images/search?form=xlimg&amp;q=apache+corporation</v>
    <v>Image of Apache Corp</v>
  </rv>
  <rv s="3">
    <v>en-US</v>
    <v>a1nkur</v>
    <v>268435456</v>
    <v>268435457</v>
    <v>1</v>
    <v>5</v>
    <v>Apache Corp</v>
    <v>7</v>
    <v>8</v>
    <v>Finance</v>
    <v>4</v>
    <v>49.59</v>
    <v>33.6</v>
    <v>1.1357409999999999</v>
    <v>John J. Christmann, IV</v>
    <v>-0.79</v>
    <v>-1.703E-2</v>
    <v>Apache Corp is a US-based independent energy company. It is engaged in the exploration activities for the development and production of natural gas, crude oil, and natural gas liquids. The company has exploration and production operations in the geographic areas of Egypt, the US, and offshore the U.K. in the North Sea. In addition, it also has exploration interests in Suriname. The company derives the majority of the revenue from oil and gas production activities in the US and Egypt.</v>
    <v>USD</v>
    <v>3356</v>
    <v>NYSE</v>
    <v>NYS</v>
    <v>126</v>
    <v>2000 Post Oak Boulevard, Houston, TX 77056-4400 USA</v>
    <v>46.39</v>
    <v>67</v>
    <v>Oil &amp; Gas E&amp;P</v>
    <v>Stock</v>
    <v>8/08/2018 15:36:53</v>
    <v>17</v>
    <v>45.45</v>
    <v>17621127854.709999</v>
    <v>Apache Corp</v>
    <v>45.99</v>
    <v>20.366599000000001</v>
    <v>46.39</v>
    <v>45.6</v>
    <v>379847550.22009099</v>
    <v>APA</v>
    <v>868482</v>
    <v>3494023.9365079398</v>
    <v>1954</v>
  </rv>
  <rv s="1">
    <v>68</v>
  </rv>
  <rv s="2">
    <v>https://www.bing.com/th?id=A8d3df742b8cf22b123f5b7d09f438559&amp;qlt=95</v>
    <v>https://www.bing.com/images/search?form=xlimg&amp;q=mckesson+corporation</v>
    <v>Image of McKesson Corp</v>
  </rv>
  <rv s="3">
    <v>en-US</v>
    <v>a1xe52</v>
    <v>268435456</v>
    <v>268435457</v>
    <v>1</v>
    <v>5</v>
    <v>McKesson Corp</v>
    <v>7</v>
    <v>8</v>
    <v>Finance</v>
    <v>4</v>
    <v>178.86</v>
    <v>122.92</v>
    <v>1.210439</v>
    <v>John H. Hammergren</v>
    <v>-2.15</v>
    <v>-1.6969000000000001E-2</v>
    <v>McKesson is one of three major distributors of pharmaceuticals in the U.S. The firm also has significant specialty drug and medical product wholesaling operations. The firm plays a critical role along the pharmaceutical supply chain as it is able to procure and distribute drugs more efficiently than its pharmacy client and pharma manufacturing suppliers.</v>
    <v>USD</v>
    <v>78000</v>
    <v>NYSE</v>
    <v>NYS</v>
    <v>126</v>
    <v>One Post Street, San Francisco, CA 94104 USA</v>
    <v>126.75</v>
    <v>70</v>
    <v>Medical Distribution</v>
    <v>Stock</v>
    <v>8/08/2018 15:35:19</v>
    <v>17</v>
    <v>124.1</v>
    <v>24888466422.035</v>
    <v>McKesson Corp</v>
    <v>126.57</v>
    <v>454.545455</v>
    <v>126.7</v>
    <v>124.55</v>
    <v>196436199.06894201</v>
    <v>MCK</v>
    <v>661755</v>
    <v>1683041.0625</v>
    <v>1994</v>
  </rv>
  <rv s="1">
    <v>71</v>
  </rv>
  <rv s="0">
    <v>en-US</v>
    <v>a1ne9c</v>
    <v>268435456</v>
    <v>268435457</v>
    <v>1</v>
    <v>0</v>
    <v>Affiliated Managers Group Inc</v>
    <v>2</v>
    <v>3</v>
    <v>Finance</v>
    <v>4</v>
    <v>216.995</v>
    <v>145</v>
    <v>1.519088</v>
    <v>Nathaniel Dalton</v>
    <v>-2.61</v>
    <v>-1.6807000000000002E-2</v>
    <v>Affiliated Managers Group offers investment strategies to investors through its network of affiliates. The firm typically buys a majority interest in small to midsize boutique asset managers, receiving a fixed percentage of revenue from these firms in return. The affiliates operate independently, with AMG providing strategic, operational, and technology support, as well as access to its global distribution platform. At the end of June, AMG's affiliate network--which includes firms like AQR Capital Management, Blue Mountain and Pantheon in alternative assets and other products (which account for 39% of AUM), Artemis, Genesis, Harding Loevner and Tweedy Browne in global equities (34%) and Frontier, River Road and Yacktman in U.S. equities (14%)--had $824.2 billion in AUM.</v>
    <v>USD</v>
    <v>4400</v>
    <v>NYSE</v>
    <v>NYS</v>
    <v>126</v>
    <v>777 South Flagler Drive, West Palm Beach, FL 33401 USA</v>
    <v>156.43</v>
    <v>Asset Management</v>
    <v>Stock</v>
    <v>8/08/2018 15:32:01</v>
    <v>17</v>
    <v>150.41999999999999</v>
    <v>8115778581.7200003</v>
    <v>Affiliated Managers Group Inc</v>
    <v>155.01</v>
    <v>12.180268</v>
    <v>155.29</v>
    <v>152.68</v>
    <v>52262081.149591103</v>
    <v>AMG</v>
    <v>245416</v>
    <v>484577.079365079</v>
    <v>1993</v>
  </rv>
  <rv s="1">
    <v>73</v>
  </rv>
  <rv s="6">
    <v>en-US</v>
    <v>a23jar</v>
    <v>268435456</v>
    <v>268435457</v>
    <v>1</v>
    <v>10</v>
    <v>Stericycle Inc</v>
    <v>2</v>
    <v>11</v>
    <v>Finance</v>
    <v>12</v>
    <v>65</v>
    <v>43.93</v>
    <v>Charles A. Alutto</v>
    <v>-0.75</v>
    <v>-1.5944E-2</v>
    <v>Stericycle provides regulated medical waste management services to large-quantity generators (such as hospitals) and small-quantity generators (such as medical and dental offices). The firm handles disposal via its massive network of processing facilities that house autoclaves (steam treatment to kill pathogens) and, to a lesser degree, incinerators. Medical waste includes the likes of needles, syringes, gloves, cultures, bloodied materials, and anatomical waste. The company also provides a host of ancillary services, including OSHA compliance, pharmaceutical waste management, sharps management, patient-communications solutions, hazardous waste pickup, and secure document destruction (Shred-it).</v>
    <v>USD</v>
    <v>16125</v>
    <v>NASDAQ</v>
    <v>NAS</v>
    <v>126</v>
    <v>28161 North Keith Drive, Lake Forest, IL 60045 USA</v>
    <v>47.26</v>
    <v>Waste Management</v>
    <v>Stock</v>
    <v>8/08/2018 15:20:38</v>
    <v>17</v>
    <v>46.29</v>
    <v>29773265.100000001</v>
    <v>Stericycle Inc</v>
    <v>47.13</v>
    <v>47.04</v>
    <v>46.29</v>
    <v>632935.05739795906</v>
    <v>SRCLP</v>
    <v>1388</v>
    <v>34942.90625</v>
    <v>1989</v>
  </rv>
  <rv s="1">
    <v>75</v>
  </rv>
  <rv s="5">
    <v>12</v>
    <v>P/E</v>
  </rv>
  <rv s="0">
    <v>en-US</v>
    <v>a1wrf2</v>
    <v>268435456</v>
    <v>268435457</v>
    <v>1</v>
    <v>0</v>
    <v>L Brands Inc</v>
    <v>2</v>
    <v>3</v>
    <v>Finance</v>
    <v>4</v>
    <v>63.1</v>
    <v>30.42</v>
    <v>0.57322600000000001</v>
    <v>Leslie H. Wexner</v>
    <v>-0.5</v>
    <v>-1.562E-2</v>
    <v>L Brands is a women's intimate, personal care, and beauty retailer operating under the Victoria's Secret, Pink, Bath &amp; Body Works, La Senza, and Henri Bendel brands. The company generates the majority of its business in North America, with only about 4% of sales coming from international markets in fiscal 2017. Distribution channels include about 3,070 stores and online.</v>
    <v>USD</v>
    <v>93200</v>
    <v>NYSE</v>
    <v>NYS</v>
    <v>126</v>
    <v>Three Limited Parkway, Columbus, OH 43230 USA</v>
    <v>32.24</v>
    <v>Apparel Stores</v>
    <v>Stock</v>
    <v>8/08/2018 15:36:09</v>
    <v>17</v>
    <v>31.36</v>
    <v>8701436385.1000004</v>
    <v>L Brands Inc</v>
    <v>31.87</v>
    <v>9.891197</v>
    <v>32.01</v>
    <v>31.51</v>
    <v>271834938.61605799</v>
    <v>LB</v>
    <v>1018115</v>
    <v>4430393.390625</v>
    <v>1963</v>
  </rv>
  <rv s="1">
    <v>78</v>
  </rv>
  <rv s="2">
    <v>https://www.bing.com/th?id=A22d0cbb330f9ea4ccbcf835c89b01c4e&amp;qlt=95</v>
    <v>https://www.bing.com/images/search?form=xlimg&amp;q=molson+coors+brewing+company</v>
    <v>Image of Molson Coors Brewing Co</v>
  </rv>
  <rv s="3">
    <v>en-US</v>
    <v>a23xz2</v>
    <v>268435456</v>
    <v>268435457</v>
    <v>1</v>
    <v>5</v>
    <v>Molson Coors Brewing Co</v>
    <v>7</v>
    <v>8</v>
    <v>Finance</v>
    <v>4</v>
    <v>91.74</v>
    <v>58.75</v>
    <v>0.733823</v>
    <v>Mr. Mark R. Hunter</v>
    <v>-1.06</v>
    <v>-1.5402000000000001E-2</v>
    <v xml:space="preserve">Molson Coors is the second largest brewer by volume in the U.S., and holds a 25% volume share through its subsidiary, MillerCoors. Its portfolio of brands includes Coors Light, Miller Lite, Molson Canadian, Carling, Staropramen, Blue Moon, and Leinenkugel. Molson Coors’ domestic craft and import brands are sold through its Tenth and Blake business. While the firm’s U.S. business, MillerCoors, contributes about 70% of sales and the majority of operating profits, it also possesses significant share in Canada (33%) and Europe (20%). </v>
    <v>USD</v>
    <v>17200</v>
    <v>NYSE</v>
    <v>NYS</v>
    <v>126</v>
    <v>1801 California Street, Denver, CO 80202 USA</v>
    <v>68.97</v>
    <v>80</v>
    <v>Beverages - Brewers</v>
    <v>Stock</v>
    <v>8/08/2018 15:35:57</v>
    <v>17</v>
    <v>67.61</v>
    <v>14621230845.719999</v>
    <v>Molson Coors Brewing Co</v>
    <v>68.849999999999994</v>
    <v>9.4966760000000008</v>
    <v>68.819999999999993</v>
    <v>67.760000000000005</v>
    <v>212456129.69659999</v>
    <v>TAP</v>
    <v>528214</v>
    <v>2350357.6507936502</v>
    <v>1913</v>
  </rv>
  <rv s="1">
    <v>81</v>
  </rv>
  <rv s="2">
    <v>https://www.bing.com/th?id=A32444edf4b69677928582078e50fed14&amp;qlt=95</v>
    <v>https://www.bing.com/images/search?form=xlimg&amp;q=viacom</v>
    <v>Image of Viacom Inc</v>
  </rv>
  <rv s="3">
    <v>en-US</v>
    <v>a25bw7</v>
    <v>268435456</v>
    <v>268435457</v>
    <v>1</v>
    <v>5</v>
    <v>Viacom Inc</v>
    <v>7</v>
    <v>8</v>
    <v>Finance</v>
    <v>4</v>
    <v>35.549900000000001</v>
    <v>22.13</v>
    <v>1.4024080000000001</v>
    <v>Robert M. Bakish</v>
    <v>-0.44</v>
    <v>-1.5167E-2</v>
    <v>Viacom is a global media company with several leading cable network properties, including Nickelodeon, MTV, BET, Comedy Central, VH1, Country Music Television, and Spike TV. Viacom has also built several online properties on the strength of these brands. Viacom's Paramount Pictures produces original motion pictures and owns a library of 2,500 films, including the Godfather and Transformers series. Viacom was spun out of CBS at the end of 2005.</v>
    <v>USD</v>
    <v>11650</v>
    <v>NASDAQ</v>
    <v>NAS</v>
    <v>126</v>
    <v>1515 Broadway, New York, NY 10036 USA</v>
    <v>29.14</v>
    <v>83</v>
    <v>Media - Diversified</v>
    <v>Stock</v>
    <v>8/08/2018 15:33:28</v>
    <v>17</v>
    <v>28.465</v>
    <v>11460492719.68</v>
    <v>Viacom Inc</v>
    <v>29.12</v>
    <v>5.4585150000000002</v>
    <v>29.01</v>
    <v>28.57</v>
    <v>395053178.89279598</v>
    <v>VIAB</v>
    <v>475732</v>
    <v>3013004.0322580598</v>
    <v>2005</v>
  </rv>
  <rv s="1">
    <v>84</v>
  </rv>
  <rv s="2">
    <v>https://www.bing.com/th?id=A815c03ed8d7b08e0d5190ad407f2d036&amp;qlt=95</v>
    <v>https://www.bing.com/images/search?form=xlimg&amp;q=occidental+petroleum</v>
    <v>Image of Occidental Petroleum Corp</v>
  </rv>
  <rv s="3">
    <v>en-US</v>
    <v>a1zez2</v>
    <v>268435456</v>
    <v>268435457</v>
    <v>1</v>
    <v>5</v>
    <v>Occidental Petroleum Corp</v>
    <v>7</v>
    <v>8</v>
    <v>Finance</v>
    <v>4</v>
    <v>87.67</v>
    <v>58.44</v>
    <v>0.64522699999999999</v>
    <v>Vicki A. Hollub</v>
    <v>-1.24</v>
    <v>-1.5135000000000001E-2</v>
    <v>Occidental Petroleum is an independent exploration and production company with operations in the United States, Latin America, and the Middle East. At the end of 2017, the company reported net proven reserves of 2.6 billion barrels of oil equivalent. Net production averaged 601 thousand barrels of oil equivalent per day in 2017, at a ratio of 25% oil and natural gas liquids and 25% natural gas.</v>
    <v>USD</v>
    <v>11000</v>
    <v>NYSE</v>
    <v>NYS</v>
    <v>126</v>
    <v>5 Greenway Plaza, Houston, TX 77046 USA</v>
    <v>81.760000000000005</v>
    <v>86</v>
    <v>Oil &amp; Gas E&amp;P</v>
    <v>Stock</v>
    <v>8/08/2018 15:36:42</v>
    <v>17</v>
    <v>80.44</v>
    <v>62088649680.839996</v>
    <v>Occidental Petroleum Corp</v>
    <v>81.61</v>
    <v>33.333333000000003</v>
    <v>81.93</v>
    <v>80.69</v>
    <v>757825578.91907704</v>
    <v>OXY</v>
    <v>1084589</v>
    <v>4190055.3492063498</v>
    <v>1986</v>
  </rv>
  <rv s="1">
    <v>87</v>
  </rv>
  <rv s="0">
    <v>en-US</v>
    <v>a22lpr</v>
    <v>268435456</v>
    <v>268435457</v>
    <v>1</v>
    <v>0</v>
    <v>SCANA Corp</v>
    <v>2</v>
    <v>3</v>
    <v>Finance</v>
    <v>4</v>
    <v>63.69</v>
    <v>33.61</v>
    <v>0.187523</v>
    <v>Jimmy E. Addison</v>
    <v>-0.59</v>
    <v>-1.4742999999999999E-2</v>
    <v>Scana is a holding company engaged in generating, transmitting, and distributing electricity in South Carolina as well as distributing gas in North Carolina and South Carolina. Its two utilities serve more than 1.5 million customers. Through a wholly owned subsidiary, Scana markets natural gas to approximately 425,000 retail customers in Georgia.</v>
    <v>USD</v>
    <v>5228</v>
    <v>NYSE</v>
    <v>NYS</v>
    <v>126</v>
    <v>100 SCANA Parkway, Cayce, SC 29033 USA</v>
    <v>40.15</v>
    <v>Utilities - Regulated Electric</v>
    <v>Stock</v>
    <v>8/08/2018 15:36:41</v>
    <v>17</v>
    <v>38.9801</v>
    <v>5593768815.5200005</v>
    <v>SCANA Corp</v>
    <v>40.07</v>
    <v>12.468828</v>
    <v>40.020000000000003</v>
    <v>39.43</v>
    <v>139774333.221389</v>
    <v>SCG</v>
    <v>208780</v>
    <v>1504226.7777777801</v>
    <v>1984</v>
  </rv>
  <rv s="1">
    <v>89</v>
  </rv>
  <rv s="2">
    <v>https://www.bing.com/th?id=A5590fb181c80326ac3fbaf9fb8ccbab1&amp;qlt=95</v>
    <v>https://www.bing.com/images/search?form=xlimg&amp;q=rockwell+automation</v>
    <v>Image of Rockwell Automation Inc</v>
  </rv>
  <rv s="3">
    <v>en-US</v>
    <v>a226jc</v>
    <v>268435456</v>
    <v>268435457</v>
    <v>1</v>
    <v>5</v>
    <v>Rockwell Automation Inc</v>
    <v>7</v>
    <v>8</v>
    <v>Finance</v>
    <v>4</v>
    <v>210.72</v>
    <v>155.81</v>
    <v>1.2287760000000001</v>
    <v>Blake D. Moret</v>
    <v>-2.6</v>
    <v>-1.4335000000000001E-2</v>
    <v>Rockwell produces industrial process-control equipment designed to make factory floors more efficient. It makes products that control, measure, and monitor processes ranging from beverage production to heavy-equipment manufacturing. Products include variable-speed motor drives, signaling devices, relays, and sensors. Rockwell's most recognized brand is Allen-Bradley, which specializes in controllers.</v>
    <v>USD</v>
    <v>22000</v>
    <v>NYSE</v>
    <v>NYS</v>
    <v>126</v>
    <v>1201 South, 2nd Street, Milwaukee, WI 53204 USA</v>
    <v>181.6</v>
    <v>91</v>
    <v>Diversified Industrials</v>
    <v>Stock</v>
    <v>8/08/2018 15:28:30</v>
    <v>17</v>
    <v>178.77</v>
    <v>22051435281.119999</v>
    <v>Rockwell Automation Inc</v>
    <v>181.26</v>
    <v>58.479531999999999</v>
    <v>181.38</v>
    <v>178.78</v>
    <v>121575891.945749</v>
    <v>ROK</v>
    <v>148506</v>
    <v>1150472.01587302</v>
    <v>1996</v>
  </rv>
  <rv s="1">
    <v>92</v>
  </rv>
  <rv s="2">
    <v>https://www.bing.com/th?id=A269be79b624330f44ce58ba83b2d7100&amp;qlt=95</v>
    <v>https://www.bing.com/images/search?form=xlimg&amp;q=general+mills</v>
    <v>Image of General Mills Inc</v>
  </rv>
  <rv s="3">
    <v>en-US</v>
    <v>a1tvzr</v>
    <v>268435456</v>
    <v>268435457</v>
    <v>1</v>
    <v>5</v>
    <v>General Mills Inc</v>
    <v>7</v>
    <v>8</v>
    <v>Finance</v>
    <v>4</v>
    <v>60.69</v>
    <v>41.01</v>
    <v>0.77013299999999996</v>
    <v>Mr. Jeffrey L. Harmening</v>
    <v>-0.66500000000000004</v>
    <v>-1.4309000000000001E-2</v>
    <v xml:space="preserve">General Mills manufactures branded consumer foods, like ready-to-eat cereals, convenient meals, snacks, yogurt, baking mixes, and ice cream, to retail and food-service customers. Its key brands include Cheerios, Betty Crocker, Haagen-Dazs, Pillsbury, Nature Valley, Old El Paso, Annie’s, and Yoplait. The North America retail segment contributed roughly two thirds of sales and above three fourths of operating profits in fiscal 2018. More than 70% of General Mills’ revenue is generated in the United States. The firm is poised to bolster its presence in the natural and organics aisle with its acquisition of Blue Buffalo, a natural pet food brand. </v>
    <v>USD</v>
    <v>40000</v>
    <v>NYSE</v>
    <v>NYS</v>
    <v>126</v>
    <v>Number One General Mills Boulevard, Minneapolis, MN 55426 USA</v>
    <v>46.6</v>
    <v>94</v>
    <v>Packaged Foods</v>
    <v>Stock</v>
    <v>8/08/2018 15:36:48</v>
    <v>17</v>
    <v>45.72</v>
    <v>27176247438.400002</v>
    <v>General Mills Inc</v>
    <v>46.6</v>
    <v>12.936610999999999</v>
    <v>46.475000000000001</v>
    <v>45.81</v>
    <v>584749810.40129101</v>
    <v>GIS</v>
    <v>1369018</v>
    <v>4602056.5079365103</v>
    <v>1928</v>
  </rv>
  <rv s="1">
    <v>95</v>
  </rv>
  <rv s="2">
    <v>https://www.bing.com/th?id=A14dd7dcdea2e31f890fab79e74ed9680&amp;qlt=95</v>
    <v>https://www.bing.com/images/search?form=xlimg&amp;q=amerisourcebergen</v>
    <v>Image of AmerisourceBergen Corp</v>
  </rv>
  <rv s="3">
    <v>en-US</v>
    <v>a1mptc</v>
    <v>268435456</v>
    <v>268435457</v>
    <v>1</v>
    <v>5</v>
    <v>AmerisourceBergen Corp</v>
    <v>7</v>
    <v>8</v>
    <v>Finance</v>
    <v>4</v>
    <v>106.27</v>
    <v>71.900000000000006</v>
    <v>1.000035</v>
    <v>Steven H. Collis</v>
    <v>-1.18</v>
    <v>-1.4149E-2</v>
    <v>AmerisourceBergen is one of three major pharmaceutical distributors in the U.S., with highly efficient distribution assets. The firm's activities include procurement, inventory management, reimbursement consulting, sales forecasts, and logistics services. The firm is also a wholesale leader within the high-growth specialty distribution niche.</v>
    <v>USD</v>
    <v>20000</v>
    <v>NYSE</v>
    <v>NYS</v>
    <v>126</v>
    <v>1300 Morris Drive, Chesterbrook, PA 19087-5594 USA</v>
    <v>83.56</v>
    <v>97</v>
    <v>Medical Distribution</v>
    <v>Stock</v>
    <v>8/08/2018 15:31:38</v>
    <v>17</v>
    <v>81.477999999999994</v>
    <v>17715282010.720001</v>
    <v>AmerisourceBergen Corp</v>
    <v>83.24</v>
    <v>16.835017000000001</v>
    <v>83.4</v>
    <v>82.22</v>
    <v>212413453.36594701</v>
    <v>ABC</v>
    <v>470925</v>
    <v>1356614.6984127001</v>
    <v>2001</v>
  </rv>
  <rv s="1">
    <v>98</v>
  </rv>
  <rv s="2">
    <v>https://www.bing.com/th?id=A030a3aa513bcc8e355ade4722d9fddd6&amp;qlt=95</v>
    <v>https://www.bing.com/images/search?form=xlimg&amp;q=roper+industries</v>
    <v>Image of Roper Technologies Inc</v>
  </rv>
  <rv s="3">
    <v>en-US</v>
    <v>a22777</v>
    <v>268435456</v>
    <v>268435457</v>
    <v>1</v>
    <v>5</v>
    <v>Roper Technologies Inc</v>
    <v>7</v>
    <v>8</v>
    <v>Finance</v>
    <v>4</v>
    <v>312.375</v>
    <v>227.31</v>
    <v>1.1417489999999999</v>
    <v>Brian D. Jellison</v>
    <v>-4.1399999999999997</v>
    <v>-1.3816999999999999E-2</v>
    <v>Roper Technologies' portfolio splits more than 40 different businesses among four operating segments. Industrial Technology houses a collection of industrial pumps and water meters. Energy &amp; Controls sells sensors, valves, process control systems, and nondestructive measurement and testing equipment. RF Technology offers highway tolling systems and SaaS brokerage for freight and food markets. Medical &amp; Scientific provides highly specialized equipment, digital imaging, and software systems.</v>
    <v>USD</v>
    <v>14236</v>
    <v>NYSE</v>
    <v>NYS</v>
    <v>126</v>
    <v>6901 Professional Parkway East, Sarasota, FL 34240 USA</v>
    <v>299.01</v>
    <v>100</v>
    <v>Diversified Industrials</v>
    <v>Stock</v>
    <v>8/08/2018 15:29:02</v>
    <v>17</v>
    <v>295.92</v>
    <v>30579897646.099998</v>
    <v>Roper Technologies Inc</v>
    <v>299.01</v>
    <v>28.571428999999998</v>
    <v>299.63</v>
    <v>295.49</v>
    <v>102058864.753529</v>
    <v>ROP</v>
    <v>45124</v>
    <v>416738</v>
    <v>1981</v>
  </rv>
  <rv s="1">
    <v>101</v>
  </rv>
  <rv s="2">
    <v>https://www.bing.com/th?id=Ad9614f9f2df5e89e1694e5bc387c772a&amp;qlt=95</v>
    <v>https://www.bing.com/images/search?form=xlimg&amp;q=ppl+corporation</v>
    <v>Image of PPL Corp</v>
  </rv>
  <rv s="3">
    <v>en-US</v>
    <v>a214vh</v>
    <v>268435456</v>
    <v>268435457</v>
    <v>1</v>
    <v>5</v>
    <v>PPL Corp</v>
    <v>7</v>
    <v>8</v>
    <v>Finance</v>
    <v>4</v>
    <v>39.9</v>
    <v>25.3</v>
    <v>0.50284300000000004</v>
    <v>William H. Spence</v>
    <v>-0.39500000000000002</v>
    <v>-1.3642000000000001E-2</v>
    <v>PPL is a regulated utility with three key segments. The international regulated delivery segment operates distribution networks providing electricity service to customers in the United Kingdom. The Pennsylvania regulated delivery and transmission segment provides distribution to customers in central and eastern Pennsylvania. LG&amp;E and KU are involved in regulated electricity generation, transmission, and distribution in Kentucky.</v>
    <v>USD</v>
    <v>12512</v>
    <v>NYSE</v>
    <v>NYS</v>
    <v>126</v>
    <v>Two North Ninth Street, Allentown, PA 18101-1179 USA</v>
    <v>28.8</v>
    <v>103</v>
    <v>Utilities - Regulated Electric</v>
    <v>Stock</v>
    <v>8/08/2018 15:36:23</v>
    <v>17</v>
    <v>28.16</v>
    <v>21763822167.75</v>
    <v>PPL Corp</v>
    <v>28.68</v>
    <v>17.064845999999999</v>
    <v>28.954999999999998</v>
    <v>28.56</v>
    <v>751642969.01225996</v>
    <v>PPL</v>
    <v>1611842</v>
    <v>6633406.4603174599</v>
    <v>1994</v>
  </rv>
  <rv s="1">
    <v>104</v>
  </rv>
  <rv s="2">
    <v>https://www.bing.com/th?id=Acebea7be34ea169921ae7c9808c6bdbf&amp;qlt=95</v>
    <v>https://www.bing.com/images/search?form=xlimg&amp;q=twitter</v>
    <v>Image of Twitter Inc</v>
  </rv>
  <rv s="7">
    <v>en-US</v>
    <v>a24op2</v>
    <v>268435456</v>
    <v>268435457</v>
    <v>1</v>
    <v>13</v>
    <v>Twitter Inc</v>
    <v>7</v>
    <v>14</v>
    <v>Finance</v>
    <v>4</v>
    <v>47.79</v>
    <v>15.67</v>
    <v>Mr. Jack Dorsey</v>
    <v>-0.44</v>
    <v>-1.3472E-2</v>
    <v>Twitter is an open distribution platform for and a conversational platform around short-form text (a maximum of 140 characters), image, and video content. Its users can create different social networks based on their interests, thereby creating an interest graph. Many prominent celebrities and public figures have Twitter accounts. Twitter generates revenue from advertising (90%) and licensing the user data that it compiles (10%).</v>
    <v>USD</v>
    <v>3372</v>
    <v>NYSE</v>
    <v>NYS</v>
    <v>126</v>
    <v>1355 Market Street, San Francisco, CA 94103 USA</v>
    <v>32.78</v>
    <v>106</v>
    <v>Internet Content &amp; Information</v>
    <v>Stock</v>
    <v>8/08/2018 15:36:10</v>
    <v>17</v>
    <v>31.97</v>
    <v>24429163521.314999</v>
    <v>Twitter Inc</v>
    <v>32.75</v>
    <v>106.38297900000001</v>
    <v>32.659999999999997</v>
    <v>32.22</v>
    <v>747984186.20070398</v>
    <v>TWTR</v>
    <v>7688362</v>
    <v>7679146.8307692297</v>
    <v>2007</v>
  </rv>
  <rv s="1">
    <v>107</v>
  </rv>
  <rv s="0">
    <v>en-US</v>
    <v>a1s9dm</v>
    <v>268435456</v>
    <v>268435457</v>
    <v>1</v>
    <v>0</v>
    <v>Essex Property Trust Inc</v>
    <v>2</v>
    <v>3</v>
    <v>Finance</v>
    <v>4</v>
    <v>270.04000000000002</v>
    <v>214.03</v>
    <v>0.39702900000000002</v>
    <v>Michael J. Schall</v>
    <v>-3.26</v>
    <v>-1.3391999999999999E-2</v>
    <v>Essex Property Trust owns a portfolio of 247 apartment communities with over 60,300 units and is developing seven additional properties with 1,861 units. The company focuses on owning large, high-quality properties on the West Coast in the urban and suburban submarkets of Southern California, Northern California, and Seattle.</v>
    <v>USD</v>
    <v>1835</v>
    <v>NYSE</v>
    <v>NYS</v>
    <v>126</v>
    <v>1100 Park Place, San Mateo, CA 94403 USA</v>
    <v>243.565</v>
    <v>REIT - Residential</v>
    <v>Stock</v>
    <v>8/08/2018 15:27:42</v>
    <v>17</v>
    <v>239.73500000000001</v>
    <v>15864573759.190001</v>
    <v>Essex Property Trust Inc</v>
    <v>242.85</v>
    <v>42.735042999999997</v>
    <v>243.43</v>
    <v>240.17</v>
    <v>65170988.617631398</v>
    <v>ESS</v>
    <v>41579</v>
    <v>406493.33333333302</v>
    <v>1971</v>
  </rv>
  <rv s="1">
    <v>109</v>
  </rv>
  <rv s="2">
    <v>https://www.bing.com/th?id=A1f5477225d5a34851c8f5b200a2b27b7&amp;qlt=95</v>
    <v>https://www.bing.com/images/search?form=xlimg&amp;q=the+walt+disney+company</v>
    <v>Image of Walt Disney Co</v>
  </rv>
  <rv s="3">
    <v>en-US</v>
    <v>a1r2z2</v>
    <v>268435456</v>
    <v>268435457</v>
    <v>1</v>
    <v>5</v>
    <v>Walt Disney Co</v>
    <v>7</v>
    <v>8</v>
    <v>Finance</v>
    <v>4</v>
    <v>117.9</v>
    <v>96.2</v>
    <v>1.3557239999999999</v>
    <v>Mr. Robert A. Iger</v>
    <v>-1.51</v>
    <v>-1.2962E-2</v>
    <v>Walt Disney owns the rights to some of the most globally recognized characters, from Mickey Mouse to Luke Skywalker. These characters and others are featured in several Disney theme parks around the world. Disney makes live-action and animated films under studios such as Pixar, Marvel, and Lucasfilm, and also operates media networks including ESPN and several TV production studios. Disney recently reorganized into four segments with one new segment, direct-to-consumer and international. The new segment includes the two announced OTT offerings, ESPN+, and the Disney SVOD service. The plan also combines two current segments, parks &amp; resorts and consumer products, into one. The media networks group contains the U.S. cable channels and ABC. The studio segment holds the movie production assets.</v>
    <v>USD</v>
    <v>199000</v>
    <v>NYSE</v>
    <v>NYS</v>
    <v>126</v>
    <v>500 South Buena Vista Street, Burbank, CA 91521 USA</v>
    <v>116.41</v>
    <v>111</v>
    <v>Media - Diversified</v>
    <v>Stock</v>
    <v>8/08/2018 15:36:53</v>
    <v>17</v>
    <v>114.02</v>
    <v>170143731912.04001</v>
    <v>Walt Disney Co</v>
    <v>115.9</v>
    <v>15.455951000000001</v>
    <v>116.49</v>
    <v>114.98</v>
    <v>1460586590.3686199</v>
    <v>DIS</v>
    <v>6123162</v>
    <v>3255909.57142857</v>
    <v>1923</v>
  </rv>
  <rv s="1">
    <v>112</v>
  </rv>
  <rv s="2">
    <v>https://www.bing.com/th?id=Ad6e91212ad1d550fa867d9ff9eb0f40b&amp;qlt=95</v>
    <v>https://www.bing.com/images/search?form=xlimg&amp;q=john+deere</v>
    <v>Image of Deere &amp; Co</v>
  </rv>
  <rv s="3">
    <v>en-US</v>
    <v>a1qvjc</v>
    <v>268435456</v>
    <v>268435457</v>
    <v>1</v>
    <v>5</v>
    <v>Deere &amp; Co</v>
    <v>7</v>
    <v>8</v>
    <v>Finance</v>
    <v>4</v>
    <v>175.26</v>
    <v>112.87</v>
    <v>0.84750199999999998</v>
    <v>Samuel R. Allen</v>
    <v>-1.85</v>
    <v>-1.2662E-2</v>
    <v>Deere manufactures agricultural, turf, construction, and forestry machinery. Agricultural and turf represents around 70% of the firm’s $27 billion of fiscal 2017 revenue (pro forma for the Wirtgen deal) with the remaining amount from construction and forestry. To support dealer inventory and customer purchases, the firm provides secured- and lease-based financing through its Deere Capital subsidiary. The company generates about 60% of its revenue in the United States and Canada, with Europe and South America representing its next-largest markets.</v>
    <v>USD</v>
    <v>60500</v>
    <v>NYSE</v>
    <v>NYS</v>
    <v>126</v>
    <v>One John Deere Place, Moline, IL 61265 USA</v>
    <v>146.32</v>
    <v>114</v>
    <v>Farm &amp; Construction Equipment</v>
    <v>Stock</v>
    <v>8/08/2018 15:35:40</v>
    <v>17</v>
    <v>144.51</v>
    <v>46907760736.099998</v>
    <v>Deere &amp; Co</v>
    <v>145.93</v>
    <v>25.773195999999999</v>
    <v>146.11000000000001</v>
    <v>144.26</v>
    <v>321044149.86037898</v>
    <v>DE</v>
    <v>437361</v>
    <v>2231752.671875</v>
    <v>1958</v>
  </rv>
  <rv s="1">
    <v>115</v>
  </rv>
  <rv s="0">
    <v>en-US</v>
    <v>a1uivh</v>
    <v>268435456</v>
    <v>268435457</v>
    <v>1</v>
    <v>0</v>
    <v>HCP Inc</v>
    <v>2</v>
    <v>3</v>
    <v>Finance</v>
    <v>4</v>
    <v>30.59</v>
    <v>21.48</v>
    <v>0.316751</v>
    <v>Thomas M. Herzog</v>
    <v>-0.33500000000000002</v>
    <v>-1.2658000000000001E-2</v>
    <v>HCP owns a diversified healthcare portfolio of over 700 in-place properties spread across senior housing, medical office, life science, hospital, and skilled nursing/post-acute care. It also has interests in 82 assets in unconsolidated joint ventures, 61 senior housing assets in the United Kingdom, and $300 million in debt investments. The company is either under contract or plans to sell its joint venture, U.K., and debt investments in 2018 in a strategic effort to simplify its business.</v>
    <v>USD</v>
    <v>190</v>
    <v>NYSE</v>
    <v>NYS</v>
    <v>126</v>
    <v>1920 Main Street, Irvine, CA 92614 USA</v>
    <v>26.52</v>
    <v>REIT - Healthcare Facilities</v>
    <v>Stock</v>
    <v>8/08/2018 15:36:16</v>
    <v>17</v>
    <v>26.03</v>
    <v>12281423353.66</v>
    <v>HCP Inc</v>
    <v>26.5</v>
    <v>188.67924500000001</v>
    <v>26.465</v>
    <v>26.13</v>
    <v>464062851.073493</v>
    <v>HCP</v>
    <v>466218</v>
    <v>3304541.4920634902</v>
    <v>1985</v>
  </rv>
  <rv s="1">
    <v>117</v>
  </rv>
  <rv s="2">
    <v>https://www.bing.com/th?id=A6f59674c62a3034ced8557d9ffa6bbea&amp;qlt=95</v>
    <v>https://www.bing.com/images/search?form=xlimg&amp;q=comcast+history</v>
    <v>Image of Comcast Corp</v>
  </rv>
  <rv s="8">
    <v>en-US</v>
    <v>a1pwqh</v>
    <v>268435456</v>
    <v>268435457</v>
    <v>1</v>
    <v>15</v>
    <v>Comcast Corp</v>
    <v>7</v>
    <v>8</v>
    <v>Finance</v>
    <v>4</v>
    <v>44</v>
    <v>30.43</v>
    <v>1.2337959999999999</v>
    <v>-0.44</v>
    <v>-1.2433000000000001E-2</v>
    <v>Comcast is the largest U.S. cable operator. Its networks reach 56 million homes and business locations, providing service to around 22 million TV, 25 million broadband, and 12 million voice customers. Comcast also owns NBCUniversal, a leading media and entertainment company. NBCU operates numerous national and regional cable networks, including USA, MSNBC, CNBC, E!, Telemundo, and the NBC broadcast network. NBCU also owns a film studio, three U.S. theme parks, and another park in Japan.</v>
    <v>USD</v>
    <v>164000</v>
    <v>NASDAQ</v>
    <v>NAS</v>
    <v>126</v>
    <v>One Comcast Center, Philadelphia, PA 19103-2838 USA</v>
    <v>35.49</v>
    <v>119</v>
    <v>Pay TV</v>
    <v>Stock</v>
    <v>8/08/2018 15:36:13</v>
    <v>17</v>
    <v>34.97</v>
    <v>160459307037.64001</v>
    <v>Comcast Corp</v>
    <v>35.47</v>
    <v>6.9930070000000004</v>
    <v>35.39</v>
    <v>34.950000000000003</v>
    <v>4534029585.6920004</v>
    <v>CMCSA</v>
    <v>3330803</v>
    <v>24239940.484375</v>
    <v>2001</v>
  </rv>
  <rv s="1">
    <v>120</v>
  </rv>
  <rv s="2">
    <v>https://www.bing.com/th?id=A20c7bffe0674be5c3d8ed44b45f086b0&amp;qlt=95</v>
    <v>https://www.bing.com/images/search?form=xlimg&amp;q=goodyear+tire+and+rubber+company</v>
    <v>Image of Goodyear Tire &amp; Rubber Co</v>
  </rv>
  <rv s="3">
    <v>en-US</v>
    <v>a1ub52</v>
    <v>268435456</v>
    <v>268435457</v>
    <v>1</v>
    <v>5</v>
    <v>Goodyear Tire &amp; Rubber Co</v>
    <v>7</v>
    <v>8</v>
    <v>Finance</v>
    <v>4</v>
    <v>36.07</v>
    <v>20.754000000000001</v>
    <v>1.643713</v>
    <v>Richard J. Kramer</v>
    <v>-0.31</v>
    <v>-1.24E-2</v>
    <v>Goodyear Tire &amp; Rubber Co manufactures and sells a variety of rubber tires under the Goodyear brand name. The firm's tires are used for automobiles, trucks, buses, aircraft, motorcycles, mining equipment, farm equipment, and industrial equipment. The company operates its business through three operating segments representing its regional tire businesses: Americas; Europe, Middle East and Africa (EMEA); and Asia Pacific.</v>
    <v>USD</v>
    <v>64000</v>
    <v>NASDAQ</v>
    <v>NAS</v>
    <v>126</v>
    <v>200 Innovation Way, Akron, OH 44316-0001 USA</v>
    <v>25.41</v>
    <v>122</v>
    <v>Rubber &amp; Plastics</v>
    <v>Stock</v>
    <v>8/08/2018 15:35:53</v>
    <v>17</v>
    <v>24.53</v>
    <v>5818736539.75</v>
    <v>Goodyear Tire &amp; Rubber Co</v>
    <v>25.41</v>
    <v>22.675737000000002</v>
    <v>25</v>
    <v>24.69</v>
    <v>232749461.59</v>
    <v>GT</v>
    <v>633799</v>
    <v>3008331.546875</v>
    <v>1898</v>
  </rv>
  <rv s="1">
    <v>123</v>
  </rv>
  <rv s="2">
    <v>https://www.bing.com/th?id=Adfaeac42ecdfcc0598c8cc7d3293fb26&amp;qlt=95</v>
    <v>https://www.bing.com/images/search?form=xlimg&amp;q=philip+morris+international</v>
    <v>Image of Philip Morris International Inc</v>
  </rv>
  <rv s="3">
    <v>en-US</v>
    <v>a1zzmw</v>
    <v>268435456</v>
    <v>268435457</v>
    <v>1</v>
    <v>5</v>
    <v>Philip Morris International Inc</v>
    <v>7</v>
    <v>8</v>
    <v>Finance</v>
    <v>4</v>
    <v>119.425</v>
    <v>76.209999999999994</v>
    <v>0.90701900000000002</v>
    <v>Andre Calantzopoulos</v>
    <v>-1.05</v>
    <v>-1.2276E-2</v>
    <v>Philip Morris International is a leading international tobacco company engaged in the manufacture and sale of cigarettes and other nicotine-containing products in markets outside the United States. Through multidisciplinary capabilities in product development, state-of-the-art facilities, and scientific substantiation, the company aims to ensure that its smoke-free products meet adult consumer preferences and rigorous regulatory requirements. Management's vision is that these products ultimately replace cigarettes.</v>
    <v>USD</v>
    <v>80600</v>
    <v>NYSE</v>
    <v>NYS</v>
    <v>126</v>
    <v>120 Park Avenue, New York, NY 10017 USA</v>
    <v>85.56</v>
    <v>125</v>
    <v>Tobacco</v>
    <v>Stock</v>
    <v>8/08/2018 15:34:47</v>
    <v>17</v>
    <v>84.24</v>
    <v>131060472101.95</v>
    <v>Philip Morris International Inc</v>
    <v>85.12</v>
    <v>20.920501999999999</v>
    <v>85.53</v>
    <v>84.48</v>
    <v>1532333357.90892</v>
    <v>PM</v>
    <v>1462560</v>
    <v>4711159.484375</v>
    <v>1987</v>
  </rv>
  <rv s="1">
    <v>126</v>
  </rv>
  <rv s="0">
    <v>en-US</v>
    <v>a1vrec</v>
    <v>268435456</v>
    <v>268435457</v>
    <v>1</v>
    <v>0</v>
    <v>Iron Mountain Inc</v>
    <v>2</v>
    <v>3</v>
    <v>Finance</v>
    <v>4</v>
    <v>41.53</v>
    <v>30.78</v>
    <v>0.66949999999999998</v>
    <v>Mr. William L. Meaney</v>
    <v>-0.44</v>
    <v>-1.2253E-2</v>
    <v>Iron Mountain is a records management services provider. The firm is organized as a REIT. Most of its revenue comes from its storage business, with the rest coming from value-added services. Following the acquisition of former competitor Recall, the firm’s geographic footprint reaches 53 countries in six continents. The firm primarily caters to enterprise clients in developed markets, but is shifting its mix toward emerging markets, middle markets and government entities in the U.S., as well as its data center and fine arts storage business.</v>
    <v>USD</v>
    <v>24000</v>
    <v>NYSE</v>
    <v>NYS</v>
    <v>126</v>
    <v>One Federal Street, Boston, MA 02110 USA</v>
    <v>35.869999999999997</v>
    <v>Business Services</v>
    <v>Stock</v>
    <v>8/08/2018 15:35:45</v>
    <v>17</v>
    <v>35.42</v>
    <v>10153883109.754999</v>
    <v>Iron Mountain Inc</v>
    <v>35.700000000000003</v>
    <v>53.763441</v>
    <v>35.909999999999997</v>
    <v>35.47</v>
    <v>282759206.62085801</v>
    <v>IRM</v>
    <v>313044</v>
    <v>1792193</v>
    <v>1997</v>
  </rv>
  <rv s="1">
    <v>128</v>
  </rv>
  <rv s="2">
    <v>https://www.bing.com/th?id=Aa88326eefac665ed4ece77b622bfc3ee&amp;qlt=95</v>
    <v>https://www.bing.com/images/search?form=xlimg&amp;q=starbucks</v>
    <v>Image of Starbucks Corp</v>
  </rv>
  <rv s="3">
    <v>en-US</v>
    <v>a22k9c</v>
    <v>268435456</v>
    <v>268435457</v>
    <v>1</v>
    <v>5</v>
    <v>Starbucks Corp</v>
    <v>7</v>
    <v>8</v>
    <v>Finance</v>
    <v>4</v>
    <v>61.94</v>
    <v>47.37</v>
    <v>0.62747699999999995</v>
    <v>Mr. Kevin R. Johnson</v>
    <v>-0.63</v>
    <v>-1.2100999999999999E-2</v>
    <v>Through a global chain of 28,700 company-owned and licensed stores, Starbucks sells coffee, espresso, teas, cold blended beverages, food, and accessories. The company also distributes packaged and single-serve coffee, tea, juice, and pastries through its own stores, grocery store chains, and warehouse clubs under the Starbucks, Teavana, and Seattle's Best Coffee brands through a partnership with Nestle. In addition, Starbucks markets bottled beverages, ice creams, and liqueurs through various partnerships.</v>
    <v>USD</v>
    <v>277000</v>
    <v>NASDAQ</v>
    <v>NAS</v>
    <v>126</v>
    <v>2401 Utah Avenue South, Seattle, WA 98134 USA</v>
    <v>51.93</v>
    <v>130</v>
    <v>Restaurants</v>
    <v>Stock</v>
    <v>8/08/2018 15:34:35</v>
    <v>17</v>
    <v>51.36</v>
    <v>69392442510</v>
    <v>Starbucks Corp</v>
    <v>51.83</v>
    <v>16.233765999999999</v>
    <v>52.06</v>
    <v>51.43</v>
    <v>1332932049.7502899</v>
    <v>SBUX</v>
    <v>2664939</v>
    <v>5169860.484375</v>
    <v>1985</v>
  </rv>
  <rv s="1">
    <v>131</v>
  </rv>
  <rv s="0">
    <v>en-US</v>
    <v>a1qngh</v>
    <v>268435456</v>
    <v>268435457</v>
    <v>1</v>
    <v>0</v>
    <v>Concho Resources Inc</v>
    <v>2</v>
    <v>3</v>
    <v>Finance</v>
    <v>4</v>
    <v>163.11000000000001</v>
    <v>106.73</v>
    <v>0.96768699999999996</v>
    <v>Mr. Timothy A. Leach</v>
    <v>-1.63</v>
    <v>-1.1944E-2</v>
    <v>Concho Resources is an independent oil and natural gas company with operations primarily in the Permian Basin of western Texas and southeastern New Mexico. At the end of 2017, it reported proved reserves of 841 million barrels of oil equivalent. Net production averaged about 193 thousand boe per day in 2017, of which 62% was oil (with natural gas and NGLs making up the remainder).</v>
    <v>USD</v>
    <v>1203</v>
    <v>NYSE</v>
    <v>NYS</v>
    <v>126</v>
    <v>600 West Illinois Avenue, Midland, TX 79701 USA</v>
    <v>136.15</v>
    <v>Oil &amp; Gas E&amp;P</v>
    <v>Stock</v>
    <v>8/08/2018 15:37:03</v>
    <v>17</v>
    <v>134.35</v>
    <v>27068619221.459999</v>
    <v>Concho Resources Inc</v>
    <v>135.57</v>
    <v>17.985612</v>
    <v>136.47</v>
    <v>134.84</v>
    <v>198348495.79731801</v>
    <v>CXO</v>
    <v>460783</v>
    <v>2359504.8730158699</v>
    <v>2006</v>
  </rv>
  <rv s="1">
    <v>133</v>
  </rv>
  <rv s="0">
    <v>en-US</v>
    <v>a1utnm</v>
    <v>268435456</v>
    <v>268435457</v>
    <v>1</v>
    <v>0</v>
    <v>Helmerich &amp; Payne Inc</v>
    <v>2</v>
    <v>3</v>
    <v>Finance</v>
    <v>4</v>
    <v>75.02</v>
    <v>42.16</v>
    <v>1.3286579999999999</v>
    <v>Mr. John W. Lindsay</v>
    <v>-0.72</v>
    <v>-1.1605000000000001E-2</v>
    <v>Helmerich &amp; Payne has the largest fleet of U.S. land drilling rigs. The company's FlexRig line is the leading choice to drill horizontal wells for production of U.S. tight oil and gas. H&amp;P is present in nearly every major U.S. tight oil and gas basin and also has a small presence internationally.</v>
    <v>USD</v>
    <v>7270</v>
    <v>NYSE</v>
    <v>NYS</v>
    <v>126</v>
    <v>1437 South Boulder Avenue, Tulsa, OK 74119-3623 USA</v>
    <v>61.98</v>
    <v>Oil &amp; Gas Drilling</v>
    <v>Stock</v>
    <v>8/08/2018 15:36:56</v>
    <v>17</v>
    <v>61.04</v>
    <v>6686967620.5200005</v>
    <v>Helmerich &amp; Payne Inc</v>
    <v>61.6</v>
    <v>14.430014</v>
    <v>62.04</v>
    <v>61.32</v>
    <v>107784777.893617</v>
    <v>HP</v>
    <v>223293</v>
    <v>1326223.328125</v>
    <v>1940</v>
  </rv>
  <rv s="1">
    <v>135</v>
  </rv>
  <rv s="0">
    <v>en-US</v>
    <v>a1xp2w</v>
    <v>268435456</v>
    <v>268435457</v>
    <v>1</v>
    <v>0</v>
    <v>Martin Marietta Materials Inc</v>
    <v>2</v>
    <v>3</v>
    <v>Finance</v>
    <v>4</v>
    <v>241.33</v>
    <v>189.26499999999999</v>
    <v>1.0689390000000001</v>
    <v>C. Howard Nye</v>
    <v>-2.395</v>
    <v>-1.1482000000000001E-2</v>
    <v>Martin Marietta Materials is the United States' second-largest producer of construction aggregates (crushed stone, sand, and gravel). In 2017, Martin Marietta sold 158 million tons of aggregates. Martin Marietta's most important markets include California, Colorado, Florida, Georgia, Iowa, and Texas, accounting for nearly 60% of sales. The company also uses its aggregates in its asphalt, ready-mixed concrete, and road paving businesses. Martin’s specialty product business produces magnesia-based chemical products and dolomitic lime.</v>
    <v>USD</v>
    <v>8406</v>
    <v>NYSE</v>
    <v>NYS</v>
    <v>126</v>
    <v>2710 Wycliff Road, Raleigh, NC 27607-3033 USA</v>
    <v>209.48</v>
    <v>Building Materials</v>
    <v>Stock</v>
    <v>8/08/2018 15:25:28</v>
    <v>17</v>
    <v>205.36</v>
    <v>12957158103.557199</v>
    <v>Martin Marietta Materials Inc</v>
    <v>208.68</v>
    <v>18.148820000000001</v>
    <v>208.58500000000001</v>
    <v>206.19</v>
    <v>62119318.7600125</v>
    <v>MLM</v>
    <v>161187</v>
    <v>637087.65625</v>
    <v>1993</v>
  </rv>
  <rv s="1">
    <v>137</v>
  </rv>
  <rv s="2">
    <v>https://www.bing.com/th?id=A5098531199359ee57c091e19b1d459bf&amp;qlt=95</v>
    <v>https://www.bing.com/images/search?form=xlimg&amp;q=kraft+heinz</v>
    <v>Image of The Kraft Heinz Co</v>
  </rv>
  <rv s="9">
    <v>en-US</v>
    <v>a1wi77</v>
    <v>268435456</v>
    <v>268435457</v>
    <v>1</v>
    <v>16</v>
    <v>The Kraft Heinz Co</v>
    <v>7</v>
    <v>14</v>
    <v>Finance</v>
    <v>4</v>
    <v>87.29</v>
    <v>54.11</v>
    <v>Mr. Bernardo Hees</v>
    <v>-0.69</v>
    <v>-1.1254E-2</v>
    <v>In July 2015, Kraft merged with Heinz to create the third-largest food and beverage company in North America behind PepsiCo and Nestle and the fifth-largest player in the world. Beyond its namesake brands, the combined firm's portfolio includes Oscar Mayer, Planters, Ore-Ida, and Philadelphia. Outside of North America, the company's global reach includes a distribution network in Europe and emerging markets that drive around one fifth of its consolidated sales base, as its products are sold in more than 190 countries and territories around the world.</v>
    <v>USD</v>
    <v>39000</v>
    <v>NASDAQ</v>
    <v>NAS</v>
    <v>126</v>
    <v>One PPG Place, Pittsburgh, PA 15222 USA</v>
    <v>60.33</v>
    <v>139</v>
    <v>Packaged Foods</v>
    <v>Stock</v>
    <v>8/08/2018 15:36:41</v>
    <v>17</v>
    <v>59.5</v>
    <v>73447513435.440002</v>
    <v>The Kraft Heinz Co</v>
    <v>60.08</v>
    <v>7.1530760000000004</v>
    <v>61.31</v>
    <v>60.62</v>
    <v>1197969555.2999499</v>
    <v>KHC</v>
    <v>5323431</v>
    <v>3556611.015625</v>
  </rv>
  <rv s="1">
    <v>140</v>
  </rv>
  <rv s="0">
    <v>en-US</v>
    <v>a1slur</v>
    <v>268435456</v>
    <v>268435457</v>
    <v>1</v>
    <v>0</v>
    <v>Fortune Brands Home &amp; Security Inc</v>
    <v>2</v>
    <v>3</v>
    <v>Finance</v>
    <v>4</v>
    <v>73.62</v>
    <v>52.63</v>
    <v>1.366924</v>
    <v>Christopher J. Klein</v>
    <v>-0.64</v>
    <v>-1.1183E-2</v>
    <v>Fortune Brands Home and Security is a leading home and security products company that operates four segments. The company’s $2.5 billion (fiscal 2017) cabinets segment sells cabinets and vanities under the MasterBrand family of brands. The $1.7 billion plumbing segment, led by the Moen brand, sells faucets, showers, and accessories. The $600 million security segment sells locks and other security devices under the Master Lock and Sentry Safe brand names. The $500 million doors segment mainly sells entry doors under the Therma-Tru brand name.</v>
    <v>USD</v>
    <v>23800</v>
    <v>NYSE</v>
    <v>NYS</v>
    <v>126</v>
    <v>520 Lake Cook Road, Deerfield, IL 60015-5611 USA</v>
    <v>57.22</v>
    <v>Home Furnishings &amp; Fixtures</v>
    <v>Stock</v>
    <v>8/08/2018 15:32:16</v>
    <v>17</v>
    <v>56.48</v>
    <v>8048847593.5349998</v>
    <v>Fortune Brands Home &amp; Security Inc</v>
    <v>57.04</v>
    <v>18.939394</v>
    <v>57.23</v>
    <v>56.59</v>
    <v>140640356.34343901</v>
    <v>FBHS</v>
    <v>213737</v>
    <v>1795568.07936508</v>
    <v>1988</v>
  </rv>
  <rv s="1">
    <v>142</v>
  </rv>
  <rv s="2">
    <v>https://www.bing.com/th?id=A89f27fc58424b12277fb80684affeaf3&amp;qlt=95</v>
    <v>https://www.bing.com/images/search?form=xlimg&amp;q=valero+energy</v>
    <v>Image of Valero Energy Corp</v>
  </rv>
  <rv s="3">
    <v>en-US</v>
    <v>a25e77</v>
    <v>268435456</v>
    <v>268435457</v>
    <v>1</v>
    <v>5</v>
    <v>Valero Energy Corp</v>
    <v>7</v>
    <v>8</v>
    <v>Finance</v>
    <v>4</v>
    <v>126.98</v>
    <v>64.220100000000002</v>
    <v>1.0018530000000001</v>
    <v>Joseph W. Gorder</v>
    <v>-1.29</v>
    <v>-1.1056E-2</v>
    <v>Valero Energy is the largest independent refiner in the United States. It operates 14 refineries with a total throughput capacity of 3.1 million barrels a day in the United States, Canada, and the United Kingdom. Valero also produces 1.3 billion gallons of ethanol a year, and it owns a 68% interest, including the general partner interest, in Valero Energy Partners.</v>
    <v>USD</v>
    <v>10015</v>
    <v>NYSE</v>
    <v>NYS</v>
    <v>126</v>
    <v>One Valero Way, San Antonio, TX 78249 USA</v>
    <v>116.19</v>
    <v>144</v>
    <v>Oil &amp; Gas Refining &amp; Marketing</v>
    <v>Stock</v>
    <v>8/08/2018 15:35:54</v>
    <v>17</v>
    <v>115.09</v>
    <v>49373020079.040001</v>
    <v>Valero Energy Corp</v>
    <v>115.64</v>
    <v>11.148272</v>
    <v>116.68</v>
    <v>115.39</v>
    <v>423148955.08261901</v>
    <v>VLO</v>
    <v>601637</v>
    <v>3256308.9682539701</v>
    <v>1981</v>
  </rv>
  <rv s="1">
    <v>145</v>
  </rv>
  <rv s="2">
    <v>https://www.bing.com/th?id=Ac4849ef1a3a3c1cdc76d6bc10afc5285&amp;qlt=95</v>
    <v>https://www.bing.com/images/search?form=xlimg&amp;q=vulcan+materials+company</v>
    <v>Image of Vulcan Materials Co</v>
  </rv>
  <rv s="3">
    <v>en-US</v>
    <v>a25f6h</v>
    <v>268435456</v>
    <v>268435457</v>
    <v>1</v>
    <v>5</v>
    <v>Vulcan Materials Co</v>
    <v>7</v>
    <v>8</v>
    <v>Finance</v>
    <v>4</v>
    <v>141.19999999999999</v>
    <v>108.17</v>
    <v>0.92852900000000005</v>
    <v>Mr. J. Thomas Hill</v>
    <v>-1.27</v>
    <v>-1.0966E-2</v>
    <v>Vulcan Materials is the United States' largest producer of construction aggregates (crushed stone, sand, and gravel). Its largest markets include Alabama, California, Florida, Georgia, Illinois, North Carolina, South Carolina, Tennessee, Texas, and Virginia. In 2017, Vulcan sold 183 million tons of aggregates, 10 million tons of asphalt mix, and 4 million cubic yards of ready-mix. As of Dec. 31, 2017, the company had roughly 16 billion tons of aggregates reserves.</v>
    <v>USD</v>
    <v>7900</v>
    <v>NYSE</v>
    <v>NYS</v>
    <v>126</v>
    <v>1200 Urban Center Drive, Birmingham, AL 35242 USA</v>
    <v>116.08</v>
    <v>147</v>
    <v>Building Materials</v>
    <v>Stock</v>
    <v>8/08/2018 15:36:12</v>
    <v>17</v>
    <v>114.17</v>
    <v>15126190094.040001</v>
    <v>Vulcan Materials Co</v>
    <v>116.05</v>
    <v>23.696681999999999</v>
    <v>115.81</v>
    <v>114.54</v>
    <v>130612124.117434</v>
    <v>VMC</v>
    <v>188858</v>
    <v>1179830.2222222199</v>
    <v>2007</v>
  </rv>
  <rv s="1">
    <v>148</v>
  </rv>
  <rv s="2">
    <v>https://www.bing.com/th?id=Ad7aa7a0bb005f0765fda1f56f4ee1ad8&amp;qlt=95</v>
    <v>https://www.bing.com/images/search?form=xlimg&amp;q=fluor+corporation</v>
    <v>Image of Fluor Corp</v>
  </rv>
  <rv s="3">
    <v>en-US</v>
    <v>a1t2ur</v>
    <v>268435456</v>
    <v>268435457</v>
    <v>1</v>
    <v>5</v>
    <v>Fluor Corp</v>
    <v>7</v>
    <v>8</v>
    <v>Finance</v>
    <v>4</v>
    <v>62.09</v>
    <v>37.0351</v>
    <v>1.4076040000000001</v>
    <v>Mr. David T. Seaton</v>
    <v>-0.61</v>
    <v>-1.0823000000000001E-2</v>
    <v>Fluor is a global provider of engineering, procurement, fabrication, construction, and maintenance services to a wide range of customers, including oil and gas, manufacturing, and mining companies, along with the U.S. government. The majority of its revenue comes from energy, chemical, and mining work. Fluor aims to leverage its wide capabilities and global reach to win larger and more complex projects. The company generated 2017 revenue and adjusted operating income of $19.5 billion and $426 million, respectively, and employs 59,000 people.</v>
    <v>USD</v>
    <v>56706</v>
    <v>NYSE</v>
    <v>NYS</v>
    <v>126</v>
    <v>6700 Las Colinas Boulevard, Irving, TX 75039 USA</v>
    <v>56.4</v>
    <v>150</v>
    <v>Engineering &amp; Construction</v>
    <v>Stock</v>
    <v>8/08/2018 15:32:32</v>
    <v>17</v>
    <v>55.76</v>
    <v>7847944771.5100002</v>
    <v>Fluor Corp</v>
    <v>56.17</v>
    <v>31.446541</v>
    <v>56.36</v>
    <v>55.75</v>
    <v>139246713.47604701</v>
    <v>FLR</v>
    <v>124464</v>
    <v>1397972.66666667</v>
    <v>2000</v>
  </rv>
  <rv s="1">
    <v>151</v>
  </rv>
  <rv s="2">
    <v>https://www.bing.com/th?id=A1359fa22553adbb2b512e17d3f209960&amp;qlt=95</v>
    <v>https://www.bing.com/images/search?form=xlimg&amp;q=garmin</v>
    <v>Image of Garmin Ltd</v>
  </rv>
  <rv s="3">
    <v>en-US</v>
    <v>a1u6sm</v>
    <v>268435456</v>
    <v>268435457</v>
    <v>1</v>
    <v>5</v>
    <v>Garmin Ltd</v>
    <v>7</v>
    <v>8</v>
    <v>Finance</v>
    <v>4</v>
    <v>65.959999999999994</v>
    <v>50.854999999999997</v>
    <v>0.95964000000000005</v>
    <v>Clifton A. Pemble</v>
    <v>-0.69</v>
    <v>-1.0650999999999999E-2</v>
    <v>Garmin manufactures GPS devices and develops GPS software geared toward the aviation, automotive, boating, outdoor, and fitness markets. The company sells consumer products through a network of dealers and distributors in more than 100 countries and directly to original-equipment manufacturers. Garmin has headquarters in the United States and manufacturing facilities in Taiwan; it is incorporated in Switzerland.</v>
    <v>USD</v>
    <v>12300</v>
    <v>NASDAQ</v>
    <v>NAS</v>
    <v>126</v>
    <v>Mühlentalstrasse 2, Schaffhausen,  8200 CHE</v>
    <v>64.83</v>
    <v>153</v>
    <v>Scientific &amp; Technical Instruments</v>
    <v>Stock</v>
    <v>8/08/2018 15:37:03</v>
    <v>17</v>
    <v>63.97</v>
    <v>12105709321.9018</v>
    <v>Garmin Ltd</v>
    <v>64.83</v>
    <v>20.366599000000001</v>
    <v>64.78</v>
    <v>64.09</v>
    <v>186874179.09697101</v>
    <v>GRMN</v>
    <v>228273</v>
    <v>896351.6875</v>
    <v>2010</v>
  </rv>
  <rv s="1">
    <v>154</v>
  </rv>
  <rv s="2">
    <v>https://www.bing.com/th?id=A301c5fbc1963a22028790c2c83b0dc3c&amp;qlt=95</v>
    <v>https://www.bing.com/images/search?form=xlimg&amp;q=general+electric</v>
    <v>Image of General Electric Co</v>
  </rv>
  <rv s="3">
    <v>en-US</v>
    <v>a1tr1h</v>
    <v>268435456</v>
    <v>268435457</v>
    <v>1</v>
    <v>5</v>
    <v>General Electric Co</v>
    <v>7</v>
    <v>8</v>
    <v>Finance</v>
    <v>4</v>
    <v>25.72</v>
    <v>12.61</v>
    <v>0.99739699999999998</v>
    <v>Mr. John L. Flannery</v>
    <v>-0.14000000000000001</v>
    <v>-1.0633999999999999E-2</v>
    <v>With historical ties to inventor Thomas Edison, General Electric was formed through the combination of two companies in 1892. Today, GE is known for its digital industrial offerings and massive installed base spread across a variety of products and services, including aircraft engines, gas turbines, steam turbines, wind turbines, locomotives, and LED lighting, among others. In its current form, the company focuses on aviation, healthcare, and power, but management announced corporate actions in 2018 that will make aviation, power, and renewable the primary areas of focus going forward.</v>
    <v>USD</v>
    <v>313000</v>
    <v>NYSE</v>
    <v>NYS</v>
    <v>126</v>
    <v>41 Farnsworth Street, Boston, MA 02210 USA</v>
    <v>13.19</v>
    <v>156</v>
    <v>Diversified Industrials</v>
    <v>Stock</v>
    <v>8/08/2018 15:36:25</v>
    <v>17</v>
    <v>13.01</v>
    <v>113244785430</v>
    <v>General Electric Co</v>
    <v>13.19</v>
    <v>16.835017000000001</v>
    <v>13.164999999999999</v>
    <v>13.025</v>
    <v>8601958635.0170898</v>
    <v>GE</v>
    <v>14416350</v>
    <v>23002842.415384602</v>
    <v>1892</v>
  </rv>
  <rv s="1">
    <v>157</v>
  </rv>
  <rv s="0">
    <v>en-US</v>
    <v>a1wy1h</v>
    <v>268435456</v>
    <v>268435457</v>
    <v>1</v>
    <v>0</v>
    <v>LKQ Corp</v>
    <v>2</v>
    <v>3</v>
    <v>Finance</v>
    <v>4</v>
    <v>43.859900000000003</v>
    <v>29.6</v>
    <v>1.0692600000000001</v>
    <v>Mr. Dominick Zarcone</v>
    <v>-0.36</v>
    <v>-1.0474000000000001E-2</v>
    <v>LKQ is a global distributor of vehicle replacement parts, components, and systems used in repair and maintenance, as well as specialty products and accessories. LKQ is the largest domestic alternative and mechanical replacement products provider. Collision repair shops and insurance companies (which fund 85% of U.S. collision repairs) want alternative parts that are up to 50% below the cost of OEM aftermarket parts. LKQ is also a leader in Europe through recent acquisitions including Euro Car Parts (U.K.) and Sator Beheer (Benelux region).</v>
    <v>USD</v>
    <v>43000</v>
    <v>NASDAQ</v>
    <v>NAS</v>
    <v>126</v>
    <v>500 West Madison Street, Chicago, IL 60661 USA</v>
    <v>34.380000000000003</v>
    <v>Auto Parts</v>
    <v>Stock</v>
    <v>8/08/2018 15:32:15</v>
    <v>17</v>
    <v>33.909999999999997</v>
    <v>10830677833.049999</v>
    <v>LKQ Corp</v>
    <v>34.36</v>
    <v>18.587361000000001</v>
    <v>34.369999999999997</v>
    <v>34.01</v>
    <v>315120099.88507402</v>
    <v>LKQ</v>
    <v>327014</v>
    <v>2307027.828125</v>
    <v>1998</v>
  </rv>
  <rv s="1">
    <v>159</v>
  </rv>
  <rv s="2">
    <v>https://www.bing.com/th?id=A1b46d23320bb00de469d1e6573e7ec43&amp;qlt=95</v>
    <v>https://www.bing.com/images/search?form=xlimg&amp;q=walgreens+boots+alliance</v>
    <v>Image of Walgreens Boots Alliance Inc</v>
  </rv>
  <rv s="3">
    <v>en-US</v>
    <v>a25pm7</v>
    <v>268435456</v>
    <v>268435457</v>
    <v>1</v>
    <v>5</v>
    <v>Walgreens Boots Alliance Inc</v>
    <v>7</v>
    <v>8</v>
    <v>Finance</v>
    <v>4</v>
    <v>83.89</v>
    <v>59.07</v>
    <v>1.0980259999999999</v>
    <v>Mr. Stefano Pessina</v>
    <v>-0.7</v>
    <v>-1.044E-2</v>
    <v>Walgreens is the nation's largest retail pharmacy, with approximately 10,000 drugstores throughout the United States. The firm recently acquired half of Rite Aid's locations, which increased its store count and scale. This large network of stores enables the firm to reach a significant portion of the U.S. population, providing excellent brand recognition. Prescription drugs account for about two thirds of sales, with the balance attributable to front-store products such as grocery, health, and beauty items.</v>
    <v>USD</v>
    <v>345000</v>
    <v>NASDAQ</v>
    <v>NAS</v>
    <v>126</v>
    <v>108 Wilmot Road, Deerfield, IL 60015 USA</v>
    <v>67.56</v>
    <v>161</v>
    <v>Pharmaceutical Retailers</v>
    <v>Stock</v>
    <v>8/08/2018 15:36:52</v>
    <v>17</v>
    <v>65.900000000000006</v>
    <v>65781521415.359001</v>
    <v>Walgreens Boots Alliance Inc</v>
    <v>67.44</v>
    <v>15.797788000000001</v>
    <v>67.05</v>
    <v>66.349999999999994</v>
    <v>981081602.01877701</v>
    <v>WBA</v>
    <v>2356843</v>
    <v>6170566.57142857</v>
    <v>1909</v>
  </rv>
  <rv s="1">
    <v>162</v>
  </rv>
  <rv s="2">
    <v>https://www.bing.com/th?id=A4913ff1d44097a8e88a50631f2f9d65e&amp;qlt=95</v>
    <v>https://www.bing.com/images/search?form=xlimg&amp;q=alexion+cambridge</v>
    <v>Image of Alexion Pharmaceuticals Inc</v>
  </rv>
  <rv s="3">
    <v>en-US</v>
    <v>a1nd1h</v>
    <v>268435456</v>
    <v>268435457</v>
    <v>1</v>
    <v>5</v>
    <v>Alexion Pharmaceuticals Inc</v>
    <v>7</v>
    <v>8</v>
    <v>Finance</v>
    <v>4</v>
    <v>149.34</v>
    <v>102.1</v>
    <v>0.94316</v>
    <v>Dr. Ludwig N. Hantson, PhD</v>
    <v>-1.27</v>
    <v>-1.0371999999999999E-2</v>
    <v>Alexion Pharmaceuticals specializes in developing and marketing drugs for life-threatening medical conditions. Its blockbuster product is Soliris, which is the only approved therapy for paroxysmal nocturnal hemoglobinuria and atypical hemolytic uremic syndrome, two ultra-rare blood disorders, and was recently approved in general myasthenia gravis. Strensiq and Kanuma target other ultra-rare metabolic diseases. Alexion's pipeline targets areas of high unmet need and complement-mediated disorders.</v>
    <v>USD</v>
    <v>2525</v>
    <v>NASDAQ</v>
    <v>NAS</v>
    <v>126</v>
    <v>100 College Street, New Haven, CT 06510 USA</v>
    <v>122.39</v>
    <v>164</v>
    <v>Biotechnology</v>
    <v>Stock</v>
    <v>8/08/2018 15:30:08</v>
    <v>17</v>
    <v>120.85</v>
    <v>27008300146.119999</v>
    <v>Alexion Pharmaceuticals Inc</v>
    <v>122.23</v>
    <v>58.479531999999999</v>
    <v>122.44</v>
    <v>121.17</v>
    <v>220583960.683763</v>
    <v>ALXN</v>
    <v>373664</v>
    <v>1323634.8730158701</v>
    <v>1992</v>
  </rv>
  <rv s="1">
    <v>165</v>
  </rv>
  <rv s="2">
    <v>https://www.bing.com/th?id=A0c2cfa079ab7bbc5c0d2616c1a7c5486&amp;qlt=95</v>
    <v>https://www.bing.com/images/search?form=xlimg&amp;q=foot+locker</v>
    <v>Image of Foot Locker Inc</v>
  </rv>
  <rv s="3">
    <v>en-US</v>
    <v>a1sy77</v>
    <v>268435456</v>
    <v>268435457</v>
    <v>1</v>
    <v>5</v>
    <v>Foot Locker Inc</v>
    <v>7</v>
    <v>8</v>
    <v>Finance</v>
    <v>4</v>
    <v>59.4</v>
    <v>28.42</v>
    <v>0.89672499999999999</v>
    <v>Mr. Richard A. Johnson</v>
    <v>-0.49</v>
    <v>-1.0294000000000001E-2</v>
    <v>Foot Locker operates thousands of retail stores throughout the United States, Canada, Europe, Australia, and New Zealand. It also has one franchisee in the Middle East and one in South Korea, each of which operates multiple stores in those regions. The company mainly sells athletically inspired shoes and apparel. Foot Locker's merchandise comes from only a few suppliers, with Nike providing the majority. Store names include Foot Locker, Champs, and Runners Point. The company also has an e-commerce business selling through Footlocker.com, Eastbay, and Final-Score.</v>
    <v>USD</v>
    <v>49209</v>
    <v>NYSE</v>
    <v>NYS</v>
    <v>126</v>
    <v>330 West 34th Street, New York, NY 10001 USA</v>
    <v>47.980899999999998</v>
    <v>167</v>
    <v>Footwear &amp; Accessories</v>
    <v>Stock</v>
    <v>8/08/2018 15:35:40</v>
    <v>17</v>
    <v>46.97</v>
    <v>5507585204.1700001</v>
    <v>Foot Locker Inc</v>
    <v>47.68</v>
    <v>20.964361</v>
    <v>47.6</v>
    <v>47.11</v>
    <v>115705571.516176</v>
    <v>FL</v>
    <v>275833</v>
    <v>2871945.4375</v>
    <v>1989</v>
  </rv>
  <rv s="1">
    <v>168</v>
  </rv>
  <rv s="2">
    <v>https://www.bing.com/th?id=A1e0509991c0e27fe9607999f2564a996&amp;qlt=95</v>
    <v>https://www.bing.com/images/search?form=xlimg&amp;q=ulta+beauty</v>
    <v>Image of Ulta Beauty Inc</v>
  </rv>
  <rv s="3">
    <v>en-US</v>
    <v>a24war</v>
    <v>268435456</v>
    <v>268435457</v>
    <v>1</v>
    <v>5</v>
    <v>Ulta Beauty Inc</v>
    <v>7</v>
    <v>8</v>
    <v>Finance</v>
    <v>4</v>
    <v>261.39999999999998</v>
    <v>187.96</v>
    <v>0.72257400000000005</v>
    <v>Ms. Mary N. Dillon</v>
    <v>-2.4500000000000002</v>
    <v>-1.0251E-2</v>
    <v>Ulta Salon Cosmetics &amp; Fragrance is a North American beauty retailer for cosmetics, skin-care products, fragrance, hair-care products, and salon services. The company offers products from over 500 beauty brands across all categories and price points, including its own private label. Additionally, Ulta offers full-service salon in every store, featuring hair, skin, and brow services. Its stores are predominantly located in convenient and high-traffic locations. A typical Ulta store has more than 20,000 prestige, mass, and professional beauty products.</v>
    <v>USD</v>
    <v>34700</v>
    <v>NASDAQ</v>
    <v>NAS</v>
    <v>126</v>
    <v>1000 Remington Boulevard, Bolingbrook, IL 60440 USA</v>
    <v>239.46709999999999</v>
    <v>170</v>
    <v>Specialty Retail</v>
    <v>Stock</v>
    <v>8/08/2018 15:36:13</v>
    <v>17</v>
    <v>235.85</v>
    <v>14228347469.940001</v>
    <v>Ulta Beauty Inc</v>
    <v>238.66</v>
    <v>24.570025000000001</v>
    <v>239.01</v>
    <v>236.56</v>
    <v>59530343.792895697</v>
    <v>ULTA</v>
    <v>106571</v>
    <v>765975.5</v>
    <v>1990</v>
  </rv>
  <rv s="1">
    <v>171</v>
  </rv>
  <rv s="2">
    <v>https://www.bing.com/th?id=Ab0cd0cca17ac419f792f62d90d3a607c&amp;qlt=95</v>
    <v>https://www.bing.com/images/search?form=xlimg&amp;q=norwegian+cruise+line</v>
    <v>Image of Norwegian Cruise Line Holdings Ltd</v>
  </rv>
  <rv s="8">
    <v>en-US</v>
    <v>axxudm</v>
    <v>268435456</v>
    <v>268435457</v>
    <v>1</v>
    <v>15</v>
    <v>Norwegian Cruise Line Holdings Ltd</v>
    <v>7</v>
    <v>8</v>
    <v>Finance</v>
    <v>4</v>
    <v>61.18</v>
    <v>46.16</v>
    <v>1.3324560000000001</v>
    <v>-0.5</v>
    <v>-1.0078999999999999E-2</v>
    <v>Norwegian Cruise Line is the world's third-largest cruise company by berths, operating 26 ships across three brands (Norwegian, Oceania, and Regent Seven Seas), offering both freestyle and luxury cruising. With six passenger vessels on order among its brands through 2025, Norwegian is increasing capacity faster than its peers, expanding its brand globally. Norwegian sails to more than 500 global destinations.</v>
    <v>USD</v>
    <v>31000</v>
    <v>NYSE</v>
    <v>NYS</v>
    <v>126</v>
    <v>7665 Corporate Center Drive, Miami, FL 33126 BMU</v>
    <v>49.91</v>
    <v>173</v>
    <v>Leisure</v>
    <v>Stock</v>
    <v>8/08/2018 15:37:03</v>
    <v>17</v>
    <v>49.26</v>
    <v>11079439097.07</v>
    <v>Norwegian Cruise Line Holdings Ltd</v>
    <v>49.76</v>
    <v>14.245013999999999</v>
    <v>49.61</v>
    <v>49.11</v>
    <v>223330761.884096</v>
    <v>NCLH</v>
    <v>346609</v>
    <v>1937808.25</v>
    <v>2011</v>
  </rv>
  <rv s="1">
    <v>174</v>
  </rv>
  <rv s="2">
    <v>https://www.bing.com/th?id=A378114dcbba346a6d415a35e563681b5&amp;qlt=95</v>
    <v>https://www.bing.com/images/search?form=xlimg&amp;q=stanley+black+decker</v>
    <v>Image of Stanley Black &amp; Decker Inc</v>
  </rv>
  <rv s="3">
    <v>en-US</v>
    <v>a23tw7</v>
    <v>268435456</v>
    <v>268435457</v>
    <v>1</v>
    <v>5</v>
    <v>Stanley Black &amp; Decker Inc</v>
    <v>7</v>
    <v>8</v>
    <v>Finance</v>
    <v>4</v>
    <v>176.62</v>
    <v>130.56</v>
    <v>1.013274</v>
    <v>James M. Loree</v>
    <v>-1.44</v>
    <v>-9.9290000000000003E-3</v>
    <v>Stanley Black &amp; Decker is a manufacturer of hand and power tools. The company operates three business segments: tools and storage, security, and industrial. Tools and storage, the largest segment by revenue, sells hand tools and power tools to professional end users, distributors, retail consumers, and industrial customers. Security installs electronic security systems and provides electronic security services including alarm monitoring and video surveillance. Industrial sells engineered fastening products such as stud-welding systems, blind inserts and tools, and engineered plastic and mechanical fasteners. The largest end market is the United States of America.</v>
    <v>USD</v>
    <v>57765</v>
    <v>NYSE</v>
    <v>NYS</v>
    <v>126</v>
    <v>1000 Stanley Drive, New Britain, CT 06053 USA</v>
    <v>145.18</v>
    <v>176</v>
    <v>Tools &amp; Accessories</v>
    <v>Stock</v>
    <v>8/08/2018 15:33:55</v>
    <v>17</v>
    <v>143.21</v>
    <v>21937015456.110001</v>
    <v>Stanley Black &amp; Decker Inc</v>
    <v>145.01</v>
    <v>21.786491999999999</v>
    <v>145.03</v>
    <v>143.59</v>
    <v>151258466.911053</v>
    <v>SWK</v>
    <v>143578</v>
    <v>1285643.49206349</v>
    <v>1852</v>
  </rv>
  <rv s="1">
    <v>177</v>
  </rv>
  <rv s="0">
    <v>en-US</v>
    <v>a1uw77</v>
    <v>268435456</v>
    <v>268435457</v>
    <v>1</v>
    <v>0</v>
    <v>Henry Schein Inc</v>
    <v>2</v>
    <v>3</v>
    <v>Finance</v>
    <v>4</v>
    <v>89.34</v>
    <v>62.56</v>
    <v>1.008818</v>
    <v>Stanley M. Bergman</v>
    <v>-0.79</v>
    <v>-9.8999999999999991E-3</v>
    <v>Henry Schein is one of the largest wholesalers of medical products, equipment, and devices in the United States. The firm has a focus on three major markets: Dental Practice, Medical products, and Animal Health (vet and production animal). It also offers dental practice management products that include software products, technical, financial, and educational services to thousands of dental practices throughout North America. The firm is also a major supplier of animal health products to vets and production companies globally.</v>
    <v>USD</v>
    <v>22000</v>
    <v>NASDAQ</v>
    <v>NAS</v>
    <v>126</v>
    <v>135 Duryea Road, Melville, NY 11747 USA</v>
    <v>80.194999999999993</v>
    <v>Medical Distribution</v>
    <v>Stock</v>
    <v>8/08/2018 15:34:01</v>
    <v>17</v>
    <v>78.454999999999998</v>
    <v>12068246144.219999</v>
    <v>Henry Schein Inc</v>
    <v>79.75</v>
    <v>29.673590999999998</v>
    <v>79.8</v>
    <v>79.010000000000005</v>
    <v>151231154.68947399</v>
    <v>HSIC</v>
    <v>239594</v>
    <v>1361396.75</v>
    <v>1992</v>
  </rv>
  <rv s="1">
    <v>179</v>
  </rv>
  <rv s="0">
    <v>en-US</v>
    <v>awagjc</v>
    <v>268435456</v>
    <v>268435457</v>
    <v>1</v>
    <v>0</v>
    <v>Aptiv PLC</v>
    <v>2</v>
    <v>3</v>
    <v>Finance</v>
    <v>4</v>
    <v>104.99</v>
    <v>80.62</v>
    <v>1.566881</v>
    <v>Mr. Kevin P. Clark</v>
    <v>-0.97</v>
    <v>-9.8480000000000009E-3</v>
    <v>Aptiv's Electrical/Electronic Architecture segment supplies components and systems that make up a vehicle's electrical system backbone, including wiring assemblies and harnesses, connectors, electrical centers, and hybrid electrical systems. The Electronics and Safety, or E&amp;S, segment provides body controls, infotainment and connectivity systems, passive and active safety electronics, autonomous driving technologies and displays, and advanced development of software for these systems. Aptiv's largest customer is GM at roughly 21% of revenue, including sales to GM's Shanghai joint venture. North America and Europe represent approximately 40% and 32% of total revenue, respectively.</v>
    <v>USD</v>
    <v>147000</v>
    <v>NYSE</v>
    <v>NYS</v>
    <v>126</v>
    <v>5 Hanover, Dublin 2,    JEY</v>
    <v>98.05</v>
    <v>Auto Parts</v>
    <v>Stock</v>
    <v>8/08/2018 15:35:01</v>
    <v>17</v>
    <v>97.08</v>
    <v>25819895677.049999</v>
    <v>Aptiv PLC</v>
    <v>97.85</v>
    <v>23.696681999999999</v>
    <v>98.5</v>
    <v>97.53</v>
    <v>262130920.57918799</v>
    <v>APTV</v>
    <v>231124</v>
    <v>1384624.09375</v>
    <v>2011</v>
  </rv>
  <rv s="1">
    <v>181</v>
  </rv>
  <rv s="2">
    <v>https://www.bing.com/th?id=A3ee22980e17e9eb2d040616368a1db9d&amp;qlt=95</v>
    <v>https://www.bing.com/images/search?form=xlimg&amp;q=chevron+corporation</v>
    <v>Image of Chevron Corp</v>
  </rv>
  <rv s="3">
    <v>en-US</v>
    <v>a1qlz2</v>
    <v>268435456</v>
    <v>268435457</v>
    <v>1</v>
    <v>5</v>
    <v>Chevron Corp</v>
    <v>7</v>
    <v>8</v>
    <v>Finance</v>
    <v>4</v>
    <v>133.88</v>
    <v>105.3</v>
    <v>1.105729</v>
    <v>Mr. Michael K. Wirth</v>
    <v>-1.22</v>
    <v>-9.7450000000000002E-3</v>
    <v xml:space="preserve">Chevron is an integrated energy company with exploration, production, and refining operations worldwide. Chevron is the second-largest oil company in the United States with production of 2.7 million of barrels of oil equivalent a day, including 6.0 million cubic feet a day of natural gas and 1.7 million of barrels of liquids a day. Production activities take place in North America, South America, Europe, Africa, Asia, and Australia. Its refineries are located in the United States, South Africa, and Asia for total refining capacity of 1.7 million barrels of oil a day. Proven reserves at year-end 2017 stood at 11.7 billion barrels of oil equivalent, including 6.5 billion barrels of liquids and 30.7 trillion cubic feet of natural gas. </v>
    <v>USD</v>
    <v>51900</v>
    <v>NYSE</v>
    <v>NYS</v>
    <v>126</v>
    <v>6001 Bollinger Canyon Road, San Ramon, CA 94583-2324 USA</v>
    <v>124.79</v>
    <v>183</v>
    <v>Oil &amp; Gas Integrated</v>
    <v>Stock</v>
    <v>8/08/2018 15:36:53</v>
    <v>17</v>
    <v>123.65</v>
    <v>237717209226</v>
    <v>Chevron Corp</v>
    <v>124.52</v>
    <v>19.569472000000001</v>
    <v>125.19</v>
    <v>123.97</v>
    <v>1898851419.65013</v>
    <v>CVX</v>
    <v>1819620</v>
    <v>5081049.21875</v>
    <v>1926</v>
  </rv>
  <rv s="1">
    <v>184</v>
  </rv>
  <rv s="2">
    <v>https://www.bing.com/th?id=Af832f704aa38a79aa64437f1396e3e92&amp;qlt=95</v>
    <v>https://www.bing.com/images/search?form=xlimg&amp;q=dollar+tree</v>
    <v>Image of Dollar Tree Inc</v>
  </rv>
  <rv s="3">
    <v>en-US</v>
    <v>a1r63m</v>
    <v>268435456</v>
    <v>268435457</v>
    <v>1</v>
    <v>5</v>
    <v>Dollar Tree Inc</v>
    <v>7</v>
    <v>8</v>
    <v>Finance</v>
    <v>4</v>
    <v>116.65</v>
    <v>72.78</v>
    <v>0.832036</v>
    <v>Mr. Gary M. Philbin</v>
    <v>-0.88</v>
    <v>-9.4750000000000008E-3</v>
    <v>Dollar Tree is a discount retailer in the United States, with around 14,800 stores in 48 states and five Canadian provinces as of the end of fiscal 2017. In July 2015, the company completed its acquisition of Family Dollar, roughly doubling its store base. The combined company sells goods at prices of $1 to $10, through convenient and small stores (average 8,000 square feet), primarily in suburban areas. Its Dollar Tree stores sell all items for $1, while its Family Dollar units feature products at prices ranging from $1 to $10. About half of Dollar Tree sales come from consumables, with the rest from variety and seasonal items. Around 75% of Family Dollar sales come from consumables, with home products, apparel, accessories, seasonal items, and electronics combining for 25%.</v>
    <v>USD</v>
    <v>176100</v>
    <v>NASDAQ</v>
    <v>NAS</v>
    <v>126</v>
    <v>500 Volvo Parkway, Chesapeake, VA 23320 USA</v>
    <v>92.88</v>
    <v>186</v>
    <v>Discount Stores</v>
    <v>Stock</v>
    <v>8/08/2018 15:36:50</v>
    <v>17</v>
    <v>91.27</v>
    <v>21842064043.919998</v>
    <v>Dollar Tree Inc</v>
    <v>92.88</v>
    <v>12.919897000000001</v>
    <v>92.88</v>
    <v>92</v>
    <v>235164341.55814001</v>
    <v>DLTR</v>
    <v>559125</v>
    <v>3038687.53125</v>
    <v>1986</v>
  </rv>
  <rv s="1">
    <v>187</v>
  </rv>
  <rv s="2">
    <v>https://www.bing.com/th?id=A70c6034c64a3db9ee849570bd9cadc2b&amp;qlt=95</v>
    <v>https://www.bing.com/images/search?form=xlimg&amp;q=royal+caribbean+cruises+ltd.</v>
    <v>Image of Royal Caribbean Cruises Ltd</v>
  </rv>
  <rv s="3">
    <v>en-US</v>
    <v>a21rw7</v>
    <v>268435456</v>
    <v>268435457</v>
    <v>1</v>
    <v>5</v>
    <v>Royal Caribbean Cruises Ltd</v>
    <v>7</v>
    <v>8</v>
    <v>Finance</v>
    <v>4</v>
    <v>135.65</v>
    <v>101.2</v>
    <v>1.1727160000000001</v>
    <v>Richard D. Fain</v>
    <v>-1.05</v>
    <v>-9.3589999999999993E-3</v>
    <v>Royal Caribbean is the world's second-largest cruise company, operating more than 50 ships across seven global and partner brands in the cruise vacation industry by the end of 2018. Company brands include Royal Caribbean International, Celebrity Cruises, Azamara Club Cruises, and CDF Croisieres de France. The company also has a 50% investment in a joint venture that operates TUI Cruises, a 49% stake in Pullmantur, and a 67% majority stake in Silversea Cruises, allowing it to continue competing on the basis of innovation, quality of ships and service, variety of itineraries, choice of destinations, and price.</v>
    <v>USD</v>
    <v>66100</v>
    <v>NYSE</v>
    <v>NYS</v>
    <v>126</v>
    <v>1050 Caribbean Way, Miami, FL 33132 LBR</v>
    <v>112.85</v>
    <v>189</v>
    <v>Leisure</v>
    <v>Stock</v>
    <v>8/08/2018 15:28:56</v>
    <v>17</v>
    <v>111.47</v>
    <v>23302247599.259998</v>
    <v>Royal Caribbean Cruises Ltd</v>
    <v>112.41</v>
    <v>13.908206</v>
    <v>112.19</v>
    <v>111.14</v>
    <v>207703428.10642701</v>
    <v>RCL</v>
    <v>375190</v>
    <v>1873872.57142857</v>
    <v>1985</v>
  </rv>
  <rv s="1">
    <v>190</v>
  </rv>
  <rv s="2">
    <v>https://www.bing.com/th?id=Aa34eb6298661379cd3d094b76b26f60c&amp;qlt=95</v>
    <v>https://www.bing.com/images/search?form=xlimg&amp;q=national+oilwell+varco</v>
    <v>Image of National Oilwell Varco Inc</v>
  </rv>
  <rv s="3">
    <v>en-US</v>
    <v>a1yo1h</v>
    <v>268435456</v>
    <v>268435457</v>
    <v>1</v>
    <v>5</v>
    <v>National Oilwell Varco Inc</v>
    <v>7</v>
    <v>8</v>
    <v>Finance</v>
    <v>4</v>
    <v>49.08</v>
    <v>29.9</v>
    <v>0.87613799999999997</v>
    <v>Clay C. Williams</v>
    <v>-0.43</v>
    <v>-9.222000000000001E-3</v>
    <v>National Oilwell Varco Inc is a leading supplier of oil and gas drilling rig equipment and products, such as downhole tools, drill pipe, and well casing. The company operates on a global scale, with more than a thousand locations in six continents.</v>
    <v>USD</v>
    <v>31889</v>
    <v>NYSE</v>
    <v>NYS</v>
    <v>126</v>
    <v>7909 Parkwood Circle Drive, Houston, TX 77036-6565 USA</v>
    <v>46.68</v>
    <v>192</v>
    <v>Oil &amp; Gas Equipment &amp; Services</v>
    <v>Stock</v>
    <v>8/08/2018 15:37:08</v>
    <v>17</v>
    <v>46.18</v>
    <v>17734411878.299999</v>
    <v>National Oilwell Varco Inc</v>
    <v>46.39</v>
    <v>-4.9554010000000002</v>
    <v>46.63</v>
    <v>46.2</v>
    <v>380321936.05618697</v>
    <v>NOV</v>
    <v>565999</v>
    <v>2865616.90625</v>
    <v>1995</v>
  </rv>
  <rv s="1">
    <v>193</v>
  </rv>
  <rv s="2">
    <v>https://www.bing.com/th?id=A8e17e799c08450bb5d7791aedd858adc&amp;qlt=95</v>
    <v>https://www.bing.com/images/search?form=xlimg&amp;q=www+marriott+com+default+mi</v>
    <v>Image of Marriott International Inc</v>
  </rv>
  <rv s="3">
    <v>en-US</v>
    <v>a1xaar</v>
    <v>268435456</v>
    <v>268435457</v>
    <v>1</v>
    <v>5</v>
    <v>Marriott International Inc</v>
    <v>7</v>
    <v>8</v>
    <v>Finance</v>
    <v>4</v>
    <v>149.21</v>
    <v>96.9</v>
    <v>1.3629690000000001</v>
    <v>Arne M. Sorenson</v>
    <v>-1.1399999999999999</v>
    <v>-9.1599999999999997E-3</v>
    <v>Marriott operates 1.27 million rooms across 30 brands. Luxury represents nearly 10% of total rooms, while full service, limited service, and timeshares are 46%, 42%, and 2% of all units, respectively. Marriott, Courtyard, and Sheraton are the largest brands, while Autograph, Tribute, Moxy, Aloft, and Element are newer lifestyle brands. Managed and franchised represent 96% of total rooms. North America comprises 70% of total rooms, with Asia-Pacific around a midteens percentage of the total existing base.</v>
    <v>USD</v>
    <v>177000</v>
    <v>NASDAQ</v>
    <v>NAS</v>
    <v>126</v>
    <v>10400 Fernwood Road, Bethesda, MD 20817 USA</v>
    <v>125.67</v>
    <v>195</v>
    <v>Lodging</v>
    <v>Stock</v>
    <v>8/08/2018 15:36:24</v>
    <v>17</v>
    <v>123.57</v>
    <v>43727727780</v>
    <v>Marriott International Inc</v>
    <v>124.61</v>
    <v>34.482759000000001</v>
    <v>124.45</v>
    <v>123.31</v>
    <v>351367840.73925298</v>
    <v>MAR</v>
    <v>658152</v>
    <v>1667676.171875</v>
    <v>1997</v>
  </rv>
  <rv s="1">
    <v>196</v>
  </rv>
  <rv s="2">
    <v>https://www.bing.com/th?id=A359371f97cf9a45d669fa44611c79096&amp;qlt=95</v>
    <v>https://www.bing.com/images/search?form=xlimg&amp;q=the+mosaic+company</v>
    <v>Image of The Mosaic Co</v>
  </rv>
  <rv s="3">
    <v>en-US</v>
    <v>a1xv4c</v>
    <v>268435456</v>
    <v>268435457</v>
    <v>1</v>
    <v>5</v>
    <v>The Mosaic Co</v>
    <v>7</v>
    <v>8</v>
    <v>Finance</v>
    <v>4</v>
    <v>32.32</v>
    <v>19.23</v>
    <v>1.4824360000000001</v>
    <v>Mr. James (Joc) C. O'Rourke</v>
    <v>-0.28999999999999998</v>
    <v>-9.1479999999999999E-3</v>
    <v>Formed in 2004 by the combination of IMC Global and Cargill's fertilizer business, Mosaic is a leading producer of primary crop nutrients phosphate and potash. The company's assets include phosphate rock mines in Florida and potash mines in Saskatchewan and New Mexico. With the purchase of assets from Vale, Mosaic added significantly to its phosphate and Brazilian footprint.</v>
    <v>USD</v>
    <v>8500</v>
    <v>NYSE</v>
    <v>NYS</v>
    <v>126</v>
    <v>3033 Campus Drive, Plymouth, MN 55441 USA</v>
    <v>32</v>
    <v>198</v>
    <v>Agricultural Inputs</v>
    <v>Stock</v>
    <v>8/08/2018 15:37:06</v>
    <v>17</v>
    <v>31.125</v>
    <v>12140619970.5</v>
    <v>The Mosaic Co</v>
    <v>31.96</v>
    <v>28.901734000000001</v>
    <v>31.7</v>
    <v>31.41</v>
    <v>382984857.11356503</v>
    <v>MOS</v>
    <v>2072177</v>
    <v>3966271.3125</v>
    <v>2004</v>
  </rv>
  <rv s="1">
    <v>199</v>
  </rv>
  <rv s="0">
    <v>en-US</v>
    <v>a1u4zr</v>
    <v>268435456</v>
    <v>268435457</v>
    <v>1</v>
    <v>0</v>
    <v>Global Payments Inc</v>
    <v>2</v>
    <v>3</v>
    <v>Finance</v>
    <v>4</v>
    <v>121</v>
    <v>92.901899999999998</v>
    <v>1.1421349999999999</v>
    <v>Mr. Jeffrey S. Sloan</v>
    <v>-1.08</v>
    <v>-9.1450000000000004E-3</v>
    <v>Publicly traded since being spun off from National Data in 2001, Atlanta-based Global Payments provides payment processing services. Many of its customers are U.S. small and midsize merchants. Global Payments is a key conduit in the chain that links the end consumer to the institutions behind the credit card infrastructure. The company has expanded its presence in regions such as Europe and Asia.</v>
    <v>USD</v>
    <v>10000</v>
    <v>NYSE</v>
    <v>NYS</v>
    <v>126</v>
    <v>3550 Lenox Road, Atlanta, GA 30326 USA</v>
    <v>118.23</v>
    <v>Business Services</v>
    <v>Stock</v>
    <v>8/08/2018 15:32:23</v>
    <v>17</v>
    <v>116.37</v>
    <v>18428608070.5</v>
    <v>Global Payments Inc</v>
    <v>117.91</v>
    <v>33.783783999999997</v>
    <v>118.1</v>
    <v>117.02</v>
    <v>156042405.338696</v>
    <v>GPN</v>
    <v>236488</v>
    <v>1019705.41269841</v>
    <v>2000</v>
  </rv>
  <rv s="1">
    <v>201</v>
  </rv>
  <rv s="2">
    <v>https://www.bing.com/th?id=A46b826d88f802e8bcdbfdf2d9a63a71c&amp;qlt=95</v>
    <v>https://www.bing.com/images/search?form=xlimg&amp;q=altria</v>
    <v>Image of Altria Group Inc</v>
  </rv>
  <rv s="3">
    <v>en-US</v>
    <v>a1xtpr</v>
    <v>268435456</v>
    <v>268435457</v>
    <v>1</v>
    <v>5</v>
    <v>Altria Group Inc</v>
    <v>7</v>
    <v>8</v>
    <v>Finance</v>
    <v>4</v>
    <v>74.38</v>
    <v>53.91</v>
    <v>0.65653600000000001</v>
    <v>Howard A. Willard,III</v>
    <v>-0.54</v>
    <v>-9.0679999999999997E-3</v>
    <v>Altria comprises Philip Morris USA, U.S. Smokeless Tobacco, John Middleton, Ste. Michelle Wine Estates, Nu Mark, and Philip Morris Capital. It holds a 10.5% interest in the world's largest brewer, Anheuser-Busch InBev. Through its tobacco subsidiaries, Altria holds the leading position in cigarettes and smokeless tobacco in the United States and the number-two spot in machine-made cigars. The company's Marlboro brand is the leading cigarette brand in the U.S. with a 40% share.</v>
    <v>USD</v>
    <v>8300</v>
    <v>NYSE</v>
    <v>NYS</v>
    <v>126</v>
    <v>6601 West Broad Street, Richmond, VA 23230 USA</v>
    <v>59.55</v>
    <v>203</v>
    <v>Tobacco</v>
    <v>Stock</v>
    <v>8/08/2018 15:36:49</v>
    <v>17</v>
    <v>58.54</v>
    <v>111074508054</v>
    <v>Altria Group Inc</v>
    <v>59.36</v>
    <v>10.845986999999999</v>
    <v>59.55</v>
    <v>59.01</v>
    <v>1865231033.65239</v>
    <v>MO</v>
    <v>1557144</v>
    <v>6588811.171875</v>
    <v>1985</v>
  </rv>
  <rv s="1">
    <v>204</v>
  </rv>
  <rv s="0">
    <v>en-US</v>
    <v>a1s57w</v>
    <v>268435456</v>
    <v>268435457</v>
    <v>1</v>
    <v>0</v>
    <v>EQT Corp</v>
    <v>2</v>
    <v>3</v>
    <v>Finance</v>
    <v>4</v>
    <v>66.03</v>
    <v>43.7</v>
    <v>0.57606000000000002</v>
    <v>David L. Porges</v>
    <v>-0.46</v>
    <v>-9.0130000000000002E-3</v>
    <v>EQT Corp is a natural gas producer that operates through its subsidiaries: EQT Production and EQT Midstream. Operating out of the Appalachian Basin, EQT Production produces natural gas by using lateral horizontal and completion drilling technologies. By using longer laterals and multiwell pads, the company is able to develop acreage in an economically profitable manner. The company is also able to reduce its environmental footprint by using its multiwell pads in unison with completion techniques. Alongside advanced drilling techniques, the company offers midstream header connectivity to interstate pipelines throughout the eastern United States under EQT Midstream.</v>
    <v>USD</v>
    <v>2067</v>
    <v>NYSE</v>
    <v>NYS</v>
    <v>126</v>
    <v>625 Liberty Avenue, Pittsburgh, PA 15222 USA</v>
    <v>50.84</v>
    <v>Oil &amp; Gas E&amp;P</v>
    <v>Stock</v>
    <v>8/08/2018 15:35:20</v>
    <v>17</v>
    <v>50.38</v>
    <v>13382160000</v>
    <v>EQT Corp</v>
    <v>50.76</v>
    <v>53.763441</v>
    <v>51.04</v>
    <v>50.58</v>
    <v>262189655.172414</v>
    <v>EQT</v>
    <v>651140</v>
    <v>2771907.6935483902</v>
    <v>2008</v>
  </rv>
  <rv s="1">
    <v>206</v>
  </rv>
  <rv s="2">
    <v>https://www.bing.com/th?id=Ac8c8e7179d9d683a1466fb7a13598c3d&amp;qlt=95</v>
    <v>https://www.bing.com/images/search?form=xlimg&amp;q=boeing</v>
    <v>Image of Boeing Co</v>
  </rv>
  <rv s="3">
    <v>en-US</v>
    <v>a1o4ec</v>
    <v>268435456</v>
    <v>268435457</v>
    <v>1</v>
    <v>5</v>
    <v>Boeing Co</v>
    <v>7</v>
    <v>8</v>
    <v>Finance</v>
    <v>4</v>
    <v>374.48</v>
    <v>230.94</v>
    <v>1.4679930000000001</v>
    <v>Mr. Dennis A. Muilenburg</v>
    <v>-3.16</v>
    <v>-9.0080000000000004E-3</v>
    <v>Boeing manufactures commercial airplanes, provides defense equipment, and maintains a small captive finance division. With headquarters in Chicago, the firm competes with Airbus in commercial aviation and with Lockheed, Northrop, and several other firms in defense. Sales are split about 70% and 30% between commercial aircraft and defense end markets. In 2017, the firm generated over $93 billion in sales.</v>
    <v>USD</v>
    <v>140800</v>
    <v>NYSE</v>
    <v>NYS</v>
    <v>126</v>
    <v>100 North Riverside Plaza, Chicago, IL 60606-1596 USA</v>
    <v>351.62</v>
    <v>208</v>
    <v>Aerospace &amp; Defense</v>
    <v>Stock</v>
    <v>8/08/2018 15:35:45</v>
    <v>17</v>
    <v>347.58300000000003</v>
    <v>199957618687.70001</v>
    <v>Boeing Co</v>
    <v>350.5</v>
    <v>21.786491999999999</v>
    <v>350.81</v>
    <v>347.65</v>
    <v>569988366.03204</v>
    <v>BA</v>
    <v>777873</v>
    <v>1094024.09375</v>
    <v>1916</v>
  </rv>
  <rv s="1">
    <v>209</v>
  </rv>
  <rv s="6">
    <v>en-US</v>
    <v>a1ogsm</v>
    <v>268435456</v>
    <v>268435457</v>
    <v>1</v>
    <v>10</v>
    <v>Baker Hughes, a GE Co</v>
    <v>2</v>
    <v>11</v>
    <v>Finance</v>
    <v>4</v>
    <v>38.1</v>
    <v>25.53</v>
    <v>Mr. Lorenzo Simonelli</v>
    <v>-0.315</v>
    <v>-8.9529999999999992E-3</v>
    <v>Baker Hughes, a GE Co., originated in 2017 from the merger of Baker Hughes with GE's Oil &amp; Gas segment. Baker Hughes' history of oilfield innovation stretches back over a century, and with the combination with GE, the company now can offer the full spectrum of services to oil and gas companies, from upstream to downstream.</v>
    <v>USD</v>
    <v>64000</v>
    <v>NYSE</v>
    <v>NYS</v>
    <v>126</v>
    <v>17021 Aldine Westfield Road, Houston, TX 77073-5101 USA</v>
    <v>35.159999999999997</v>
    <v>Oil &amp; Gas Equipment &amp; Services</v>
    <v>Stock</v>
    <v>8/08/2018 15:36:33</v>
    <v>17</v>
    <v>34.83</v>
    <v>38445830560.800003</v>
    <v>Baker Hughes, a GE Co</v>
    <v>35.01</v>
    <v>35.185000000000002</v>
    <v>34.869999999999997</v>
    <v>1092676724.7633901</v>
    <v>BHGE</v>
    <v>673452</v>
    <v>3809505.5555555602</v>
    <v>2016</v>
  </rv>
  <rv s="1">
    <v>211</v>
  </rv>
  <rv s="2">
    <v>https://www.bing.com/th?id=Aa92fdfeb8644bf85ee9299accf15739c&amp;qlt=95</v>
    <v>https://www.bing.com/images/search?form=xlimg&amp;q=exxon+mobil</v>
    <v>Image of Exxon Mobil Corp</v>
  </rv>
  <rv s="3">
    <v>en-US</v>
    <v>a269ec</v>
    <v>268435456</v>
    <v>268435457</v>
    <v>1</v>
    <v>5</v>
    <v>Exxon Mobil Corp</v>
    <v>7</v>
    <v>8</v>
    <v>Finance</v>
    <v>4</v>
    <v>89.3</v>
    <v>72.155000000000001</v>
    <v>0.90195800000000004</v>
    <v>Mr. Darren W. Woods</v>
    <v>-0.72</v>
    <v>-8.8579999999999996E-3</v>
    <v>ExxonMobil is an integrated oil and gas company that explores for, produces, and refines oil around the world. In 2017, it produced 2.3 million barrels of liquids and 10.2 billion cubic feet of natural gas per day. At year-end 2017, reserves stood at 21.0 billion barrels of oil equivalent (including 5.3 billion for equity companies), 57% of which are liquids. The company is the world's largest refiner with a total global refining capacity of 4.9 million barrels of oil per day and one of the world's largest manufacturers of commodity and specialty chemicals. It operates its business divisions in North and South America, Europe, the Middle East, North and sub-Saharan Africa, and the Asia-Pacific.</v>
    <v>USD</v>
    <v>71200</v>
    <v>NYSE</v>
    <v>NYS</v>
    <v>126</v>
    <v>5959 Las Colinas Boulevard, Irving, TX 75039-2298 USA</v>
    <v>81.23</v>
    <v>213</v>
    <v>Oil &amp; Gas Integrated</v>
    <v>Stock</v>
    <v>8/08/2018 15:36:48</v>
    <v>17</v>
    <v>80.510000000000005</v>
    <v>341560532919.72601</v>
    <v>Exxon Mobil Corp</v>
    <v>81.02</v>
    <v>16.339869</v>
    <v>81.28</v>
    <v>80.56</v>
    <v>4202270336.11868</v>
    <v>XOM</v>
    <v>2079535</v>
    <v>6969207.953125</v>
    <v>1882</v>
  </rv>
  <rv s="1">
    <v>214</v>
  </rv>
  <rv s="2">
    <v>https://www.bing.com/th?id=A0a5a29220e8c0157ef7a48e048fdf9e8&amp;qlt=95</v>
    <v>https://www.bing.com/images/search?form=xlimg&amp;q=fortive</v>
    <v>Image of Fortive Corp</v>
  </rv>
  <rv s="7">
    <v>en-US</v>
    <v>a1tgqh</v>
    <v>268435456</v>
    <v>268435457</v>
    <v>1</v>
    <v>13</v>
    <v>Fortive Corp</v>
    <v>7</v>
    <v>14</v>
    <v>Finance</v>
    <v>4</v>
    <v>82.63</v>
    <v>63.970999999999997</v>
    <v>James A. Lico</v>
    <v>-0.72</v>
    <v>-8.856000000000001E-3</v>
    <v>Fortive Corporation is a United States-based diversified industrial growth company encompassing businesses that are recognized leaders in attractive markets. It has well-known brands in field solutions, transportation technology, sensing, product realization, automation and specialty, and franchise distribution markets. The company’s two separate business segments consisting of Professional Instrumentation and Industrial Technologies. The Professional Instrumentation segment consists of its Advanced Instrumentation and Solutions, and Sensing Technologies businesses. The Industrial Technologies segment consists of its Transportation Technologies, Automation &amp; Specialty Components, and Franchise Distribution businesses.</v>
    <v>USD</v>
    <v>26000</v>
    <v>NYSE</v>
    <v>NYS</v>
    <v>126</v>
    <v>6920 Seaway Boulevard, Everett, WA 98203 USA</v>
    <v>81.28</v>
    <v>216</v>
    <v>Scientific &amp; Technical Instruments</v>
    <v>Stock</v>
    <v>8/08/2018 15:35:45</v>
    <v>17</v>
    <v>80.37</v>
    <v>28093147635.654999</v>
    <v>Fortive Corp</v>
    <v>81.17</v>
    <v>24.691358000000001</v>
    <v>81.3</v>
    <v>80.58</v>
    <v>345549171.41027099</v>
    <v>FTV</v>
    <v>281582</v>
    <v>1634351.1269841299</v>
    <v>2015</v>
  </rv>
  <rv s="1">
    <v>217</v>
  </rv>
  <rv s="2">
    <v>https://www.bing.com/th?id=A84e4fad26ba08b9b1384a28ccf2702b6&amp;qlt=95</v>
    <v>https://www.bing.com/images/search?form=xlimg&amp;q=pentair</v>
    <v>Image of Pentair PLC</v>
  </rv>
  <rv s="3">
    <v>en-US</v>
    <v>a212zr</v>
    <v>268435456</v>
    <v>268435457</v>
    <v>1</v>
    <v>5</v>
    <v>Pentair PLC</v>
    <v>7</v>
    <v>8</v>
    <v>Finance</v>
    <v>4</v>
    <v>50.256706301999998</v>
    <v>39.707767241399999</v>
    <v>1.3612340000000001</v>
    <v>John L. Stauch</v>
    <v>-0.39</v>
    <v>-8.8439999999999994E-3</v>
    <v>Pentair is one of the world's leading providers of water-focused products and services. It makes pumps for commercial and residential applications, including sump pumps, well pumps, and fire-protection pumps, and is a dominant provider of filters, pumps, and accessories for pools and spas. Pentair reported pro forma 2017 revenue and adjusted operating income of $2.8 billion and $497 million, respectively, and employs 10,000 worldwide.</v>
    <v>USD</v>
    <v>18400</v>
    <v>NYSE</v>
    <v>NYS</v>
    <v>126</v>
    <v>43 London Wall, London,  EC2M 5TF IRL</v>
    <v>44.17</v>
    <v>219</v>
    <v>Diversified Industrials</v>
    <v>Stock</v>
    <v>8/08/2018 15:36:05</v>
    <v>17</v>
    <v>43.44</v>
    <v>7640592402.96</v>
    <v>Pentair PLC</v>
    <v>44.11</v>
    <v>13.227513</v>
    <v>44.1</v>
    <v>43.71</v>
    <v>173256063.55918401</v>
    <v>PNR</v>
    <v>155724</v>
    <v>1603545.07936508</v>
    <v>2013</v>
  </rv>
  <rv s="1">
    <v>220</v>
  </rv>
  <rv s="0">
    <v>en-US</v>
    <v>a23rm7</v>
    <v>268435456</v>
    <v>268435457</v>
    <v>1</v>
    <v>0</v>
    <v>Constellation Brands Inc</v>
    <v>2</v>
    <v>3</v>
    <v>Finance</v>
    <v>4</v>
    <v>236.62</v>
    <v>193.55</v>
    <v>3.1718999999999997E-2</v>
    <v>Mr. Robert Sands</v>
    <v>-1.9</v>
    <v>-8.7510000000000001E-3</v>
    <v xml:space="preserve">Constellation Brands produces beer, wine, and spirits and is one of the largest multicategory alcoholic beverage suppliers in the U.S. The firm has the exclusive right to import and market several Mexican beer brands in the U.S., including the Corona, Modelo, and Pacifico brand families, and it acquired Ballast Point, a craft beer brand, in 2015. Constellation Brands’ wine and spirits portfolio includes the Robert Mondavi, Black Box, and Clos du Bois wine brands and Svedka vodka. The firm generates over 90% of its revenue in the U.S. </v>
    <v>USD</v>
    <v>9600</v>
    <v>NYSE</v>
    <v>NYS</v>
    <v>126</v>
    <v>207 High Point Drive, Victor, NY 14564 USA</v>
    <v>216.79</v>
    <v>Beverages - Wineries &amp; Distilleries</v>
    <v>Stock</v>
    <v>8/08/2018 15:35:45</v>
    <v>17</v>
    <v>214.49</v>
    <v>41101306308.650002</v>
    <v>Constellation Brands Inc</v>
    <v>216.53</v>
    <v>15.923567</v>
    <v>217.12</v>
    <v>215.22</v>
    <v>189302258.23807099</v>
    <v>STZ</v>
    <v>396459</v>
    <v>1613301.01587302</v>
    <v>1972</v>
  </rv>
  <rv s="1">
    <v>222</v>
  </rv>
  <rv s="2">
    <v>https://www.bing.com/th?id=A4a3889ae23c1a41178c0cba1fe11399c&amp;qlt=95</v>
    <v>https://www.bing.com/images/search?form=xlimg&amp;q=quanta+services</v>
    <v>Image of Quanta Services Inc</v>
  </rv>
  <rv s="3">
    <v>en-US</v>
    <v>a21gh7</v>
    <v>268435456</v>
    <v>268435457</v>
    <v>1</v>
    <v>5</v>
    <v>Quanta Services Inc</v>
    <v>7</v>
    <v>8</v>
    <v>Finance</v>
    <v>4</v>
    <v>40.104999999999997</v>
    <v>32.19</v>
    <v>0.88722699999999999</v>
    <v>Earl C. (Duke) Austin,Jr</v>
    <v>-0.3</v>
    <v>-8.633E-3</v>
    <v>Quanta Services Inc provides specialty contracting services and infrastructure solutions for the electric power, oil, and gas industries. It designs, installs, and repairs electric power networks, renewable energy facilities, and other infrastructure systems and facilities. The company has two business segments: electric power infrastructure services (the majority of revenue), and oil and gas infrastructure services. It provides services for renewable energy solutions, including solar, wind, and natural gas. In addition, Quanta Services provides solutions for developing and transporting natural gas, oil, and other pipeline products. It derives the majority of its sales from the United States.</v>
    <v>USD</v>
    <v>32800</v>
    <v>NYSE</v>
    <v>NYS</v>
    <v>126</v>
    <v>2800 Post Oak Boulevard, Houston, TX 77056 USA</v>
    <v>34.74</v>
    <v>224</v>
    <v>Engineering &amp; Construction</v>
    <v>Stock</v>
    <v>8/08/2018 15:28:13</v>
    <v>17</v>
    <v>34.5</v>
    <v>5176477835.6000004</v>
    <v>Quanta Services Inc</v>
    <v>34.72</v>
    <v>18.181818</v>
    <v>34.75</v>
    <v>34.450000000000003</v>
    <v>148963390.95251799</v>
    <v>PWR</v>
    <v>149405</v>
    <v>1286420.0952381</v>
    <v>1997</v>
  </rv>
  <rv s="1">
    <v>225</v>
  </rv>
  <rv s="2">
    <v>https://www.bing.com/th?id=Adc53a19d33fb438bbf659e7dd9097cbd&amp;qlt=95</v>
    <v>https://www.bing.com/images/search?form=xlimg&amp;q=parker+hannifin</v>
    <v>Image of Parker Hannifin Corp</v>
  </rv>
  <rv s="3">
    <v>en-US</v>
    <v>a1ztzr</v>
    <v>268435456</v>
    <v>268435457</v>
    <v>1</v>
    <v>5</v>
    <v>Parker Hannifin Corp</v>
    <v>7</v>
    <v>8</v>
    <v>Finance</v>
    <v>4</v>
    <v>212.8</v>
    <v>152.47</v>
    <v>1.42232</v>
    <v>Thomas L. Williams</v>
    <v>-1.46</v>
    <v>-8.3870000000000004E-3</v>
    <v>Parker Hannifin is an industrial manufacturing firm that provides motion and control components and systems. It operates in two business segments: aerospace and diversified industrials (North America and international). The core industrial segments have key product categories ranging from hydraulics, fluid connectors, filtration, and automation, while the aerospace segment offers flight control systems and components. The company also sells its products through about 3,000 branded ParkerStores worldwide.</v>
    <v>USD</v>
    <v>56690</v>
    <v>NYSE</v>
    <v>NYS</v>
    <v>126</v>
    <v>6035 Parkland Boulevard, Cleveland, OH 44124-4141 USA</v>
    <v>174.10499999999999</v>
    <v>227</v>
    <v>Diversified Industrials</v>
    <v>Stock</v>
    <v>8/08/2018 15:35:45</v>
    <v>17</v>
    <v>171.82</v>
    <v>22944941967.101002</v>
    <v>Parker Hannifin Corp</v>
    <v>173.95</v>
    <v>23.640661999999999</v>
    <v>174.07</v>
    <v>172.61</v>
    <v>131814453.766307</v>
    <v>PH</v>
    <v>258139</v>
    <v>1079915.859375</v>
    <v>1938</v>
  </rv>
  <rv s="1">
    <v>228</v>
  </rv>
  <rv s="2">
    <v>https://www.bing.com/th?id=A023cceec355873939bb924c68221ce68&amp;qlt=95</v>
    <v>https://www.bing.com/images/search?form=xlimg&amp;q=vertex+pharmaceuticals</v>
    <v>Image of Vertex Pharmaceuticals Inc</v>
  </rv>
  <rv s="3">
    <v>en-US</v>
    <v>a25k5r</v>
    <v>268435456</v>
    <v>268435457</v>
    <v>1</v>
    <v>5</v>
    <v>Vertex Pharmaceuticals Inc</v>
    <v>7</v>
    <v>8</v>
    <v>Finance</v>
    <v>4</v>
    <v>183.39</v>
    <v>136.5</v>
    <v>1.48302</v>
    <v xml:space="preserve">Dr. Jeffrey M Leiden </v>
    <v>-1.45</v>
    <v>-8.1700000000000002E-3</v>
    <v>Vertex Pharmaceuticals discovers and develops small-molecule drugs for the treatment of serious diseases. Its key drugs are Kalydeco, Orkambi, and Symdeko for cystic fibrosis, in addition to several mid- and late-stage products targeting this market. Vertex successfully developed and commercialized two HIV protease inhibitors, which were outlicensed to GlaxoSmithKline. Vertex's pipeline also includes therapies for the treatment of cancer, pain, inflammatory diseases, influenza, and other rare diseases.</v>
    <v>USD</v>
    <v>2300</v>
    <v>NASDAQ</v>
    <v>NAS</v>
    <v>126</v>
    <v>50 Northern Avenue, Boston, MA 02210 USA</v>
    <v>178.39590000000001</v>
    <v>230</v>
    <v>Biotechnology</v>
    <v>Stock</v>
    <v>8/08/2018 15:36:44</v>
    <v>17</v>
    <v>175.27</v>
    <v>44968326866.440002</v>
    <v>Vertex Pharmaceuticals Inc</v>
    <v>177.25</v>
    <v>109.89011000000001</v>
    <v>177.47</v>
    <v>176.02</v>
    <v>253385512.29188001</v>
    <v>VRTX</v>
    <v>324347</v>
    <v>1559956.53125</v>
    <v>1989</v>
  </rv>
  <rv s="1">
    <v>231</v>
  </rv>
  <rv s="0">
    <v>en-US</v>
    <v>a1usr7</v>
    <v>268435456</v>
    <v>268435457</v>
    <v>1</v>
    <v>0</v>
    <v>Hologic Inc</v>
    <v>2</v>
    <v>3</v>
    <v>Finance</v>
    <v>4</v>
    <v>45.09</v>
    <v>35.1</v>
    <v>0.74125399999999997</v>
    <v>Stephen P. Macmillan</v>
    <v>-0.34</v>
    <v>-8.1569999999999993E-3</v>
    <v>Hologic manufactures proprietary products for the healthcare needs of women. The company operates in four segments: diagnostics (47% of sales), breast health (37%), surgical (12%), and skeletal health (4%). While the company traditionally focused on breast health, the recent acquisition of Gen-Probe puts a much greater emphasis on commercial diagnostics. The United States accounts for the largest portion of the firm's revenue (74%), followed by Europe (12%) and Asia (8%). Hologic is headquartered in Bedford, Massachusetts.</v>
    <v>USD</v>
    <v>6233</v>
    <v>NASDAQ</v>
    <v>NAS</v>
    <v>126</v>
    <v>250 Campus Drive, Marlborough, MA 01752 USA</v>
    <v>41.76</v>
    <v>Medical Instruments &amp; Supplies</v>
    <v>Stock</v>
    <v>8/08/2018 15:36:19</v>
    <v>17</v>
    <v>41.21</v>
    <v>11230506635.360001</v>
    <v>Hologic Inc</v>
    <v>41.62</v>
    <v>10.460251</v>
    <v>41.68</v>
    <v>41.34</v>
    <v>269445936.548944</v>
    <v>HOLX</v>
    <v>296042</v>
    <v>1926111.3064516101</v>
    <v>1985</v>
  </rv>
  <rv s="1">
    <v>233</v>
  </rv>
  <rv s="2">
    <v>https://www.bing.com/th?id=A9e4627724a2cc967178a3f91f83029e1&amp;qlt=95</v>
    <v>https://www.bing.com/images/search?form=xlimg&amp;q=expedia</v>
    <v>Image of Expedia Group Inc</v>
  </rv>
  <rv s="3">
    <v>en-US</v>
    <v>a1sifr</v>
    <v>268435456</v>
    <v>268435457</v>
    <v>1</v>
    <v>5</v>
    <v>Expedia Group Inc</v>
    <v>7</v>
    <v>8</v>
    <v>Finance</v>
    <v>4</v>
    <v>154.24</v>
    <v>98.52</v>
    <v>1.379089</v>
    <v>Mr. Mark D. Okerstrom</v>
    <v>-1.08</v>
    <v>-8.1200000000000005E-3</v>
    <v>Expedia is the world's largest online travel agency by bookings, offering services for lodging (68% of total 2017 sales), air tickets (8%), rental cars, cruises, in-destination, and other (13%), and advertising revenue (11%). Expedia operates a number of branded travel booking sites, including Expedia.com, Hotels.com, Travelocity, Orbitz, Wotif, AirAsia, and HomeAway. It has also expanded into travel media with the acquisition of Trivago. Transaction fees for online bookings account for the bulk of sales and profits.</v>
    <v>USD</v>
    <v>22615</v>
    <v>NASDAQ</v>
    <v>NAS</v>
    <v>126</v>
    <v>333, 108th Avenue North East, Bellevue, WA 98004 USA</v>
    <v>133.02340000000001</v>
    <v>235</v>
    <v>Leisure</v>
    <v>Stock</v>
    <v>8/08/2018 15:35:02</v>
    <v>17</v>
    <v>131.03</v>
    <v>19694666485.119999</v>
    <v>Expedia Group Inc</v>
    <v>132.66</v>
    <v>78.125</v>
    <v>133.01</v>
    <v>131.93</v>
    <v>148069066.12375</v>
    <v>EXPE</v>
    <v>292868</v>
    <v>1433624.68253968</v>
    <v>2005</v>
  </rv>
  <rv s="1">
    <v>236</v>
  </rv>
  <rv s="2">
    <v>https://www.bing.com/th?id=Af9ebc7677cd4a572ea3188b87407b343&amp;qlt=95</v>
    <v>https://www.bing.com/images/search?form=xlimg&amp;q=motorola+stock</v>
    <v>Image of Motorola Solutions Inc</v>
  </rv>
  <rv s="3">
    <v>en-US</v>
    <v>a1xzr7</v>
    <v>268435456</v>
    <v>268435457</v>
    <v>1</v>
    <v>5</v>
    <v>Motorola Solutions Inc</v>
    <v>7</v>
    <v>8</v>
    <v>Finance</v>
    <v>4</v>
    <v>125.31</v>
    <v>82.86</v>
    <v>0.387077</v>
    <v>Mr. Gregory Q. Brown</v>
    <v>-0.98</v>
    <v>-8.0990000000000003E-3</v>
    <v>Motorola Solutions is a global communications equipment manufacturer, creating devices such as two-way portable radios, boasting an array of communications network management, and offering support services. The company operates through two segments: products and services. The products segment is composed of radios, batteries, base stations, consoles, and repeaters primarily utilized by first responders through government contracts, although the company has a smaller commercial segment. The services business is composed of integration services, such as infrastructure implementation, and software offerings, such as 911 command center products.</v>
    <v>USD</v>
    <v>16000</v>
    <v>NYSE</v>
    <v>NYS</v>
    <v>126</v>
    <v>500 West Monroe Street, Chicago, IL 60661 USA</v>
    <v>121.58</v>
    <v>238</v>
    <v>Communication Equipment</v>
    <v>Stock</v>
    <v>8/08/2018 15:35:18</v>
    <v>17</v>
    <v>120.02</v>
    <v>19506092148.209999</v>
    <v>Motorola Solutions Inc</v>
    <v>121.56</v>
    <v>27.173912999999999</v>
    <v>121.01</v>
    <v>120.03</v>
    <v>161194051.30328101</v>
    <v>MSI</v>
    <v>200634</v>
    <v>1092186.859375</v>
    <v>1928</v>
  </rv>
  <rv s="1">
    <v>239</v>
  </rv>
  <rv s="2">
    <v>https://www.bing.com/th?id=A1c27980562bb8cd5f6964ff4139aa507&amp;qlt=95</v>
    <v>https://www.bing.com/images/search?form=xlimg&amp;q=general+dynamics</v>
    <v>Image of General Dynamics Corp</v>
  </rv>
  <rv s="3">
    <v>en-US</v>
    <v>a1tppr</v>
    <v>268435456</v>
    <v>268435457</v>
    <v>1</v>
    <v>5</v>
    <v>General Dynamics Corp</v>
    <v>7</v>
    <v>8</v>
    <v>Finance</v>
    <v>4</v>
    <v>230</v>
    <v>184.20500000000001</v>
    <v>0.82678399999999996</v>
    <v>Phebe N. Novakovic</v>
    <v>-1.54</v>
    <v>-7.8459999999999988E-3</v>
    <v>Falls Church, Virginia-based General Dynamics manufactures submarines, armored vehicles, information technology systems, and Gulfstream jets. It operates its businesses in decentralized manner, and following the acquisition of CSRA, which closed during the second quarter of 2018, General Dynamics operates five segments: aerospace (24% of pro forma sales), combat systems (16%), marine systems (23%), information technology (25%), and mission systems (12%). Based on the new revenue recognition standard, the firm generated $30.9 billion in 2017 sales.</v>
    <v>USD</v>
    <v>98600</v>
    <v>NYSE</v>
    <v>NYS</v>
    <v>126</v>
    <v>2941 Fairview Park Drive, Falls Church, VA 22042-4513 USA</v>
    <v>196.44</v>
    <v>241</v>
    <v>Aerospace &amp; Defense</v>
    <v>Stock</v>
    <v>8/08/2018 15:35:08</v>
    <v>17</v>
    <v>194.02</v>
    <v>57759976283.970398</v>
    <v>General Dynamics Corp</v>
    <v>196.27</v>
    <v>19.569472000000001</v>
    <v>196.28</v>
    <v>194.74</v>
    <v>294273366.02797198</v>
    <v>GD</v>
    <v>349376</v>
    <v>1472886.203125</v>
    <v>1952</v>
  </rv>
  <rv s="1">
    <v>242</v>
  </rv>
  <rv s="0">
    <v>en-US</v>
    <v>a1r177</v>
    <v>268435456</v>
    <v>268435457</v>
    <v>1</v>
    <v>0</v>
    <v>Quest Diagnostics Inc</v>
    <v>2</v>
    <v>3</v>
    <v>Finance</v>
    <v>4</v>
    <v>116.49</v>
    <v>90.1</v>
    <v>0.72930200000000001</v>
    <v>Mr. Stephen H. Rusckowski</v>
    <v>-0.85</v>
    <v>-7.8100000000000001E-3</v>
    <v>Quest Diagnostics is a leading independent provider of diagnostic testing, information, and services in the U.S. The company generates about 90% of its revenue through clinical testing, anatomic pathology, esoteric testing, and substance abuse testing at its national network of 2,000 patient service centers. The firm also runs a diagnostic solutions segment that provides clinical trials testing, risk assessment services, and information technology solutions.</v>
    <v>USD</v>
    <v>45000</v>
    <v>NYSE</v>
    <v>NYS</v>
    <v>126</v>
    <v>500 Plaza Drive, Secaucus, NJ 07094 USA</v>
    <v>109.14</v>
    <v>Diagnostics &amp; Research</v>
    <v>Stock</v>
    <v>8/08/2018 15:35:00</v>
    <v>17</v>
    <v>107.94</v>
    <v>14765467891.120001</v>
    <v>Quest Diagnostics Inc</v>
    <v>108.91</v>
    <v>18.656715999999999</v>
    <v>108.84</v>
    <v>107.99</v>
    <v>135662145.26938599</v>
    <v>DGX</v>
    <v>132105</v>
    <v>918544.24193548399</v>
    <v>1990</v>
  </rv>
  <rv s="1">
    <v>244</v>
  </rv>
  <rv s="2">
    <v>https://www.bing.com/th?id=Ac9d11be3fadae147dd6121565ed9b3d5&amp;qlt=95</v>
    <v>https://www.bing.com/images/search?form=xlimg&amp;q=21st+century+fox</v>
    <v>Image of Twenty-First Century Fox Inc</v>
  </rv>
  <rv s="3">
    <v>en-US</v>
    <v>a1t9bh</v>
    <v>268435456</v>
    <v>268435457</v>
    <v>1</v>
    <v>5</v>
    <v>Twenty-First Century Fox Inc</v>
    <v>7</v>
    <v>8</v>
    <v>Finance</v>
    <v>4</v>
    <v>50.145000000000003</v>
    <v>24.81</v>
    <v>1.2617659999999999</v>
    <v>Mr. James R. Murdoch</v>
    <v>-0.35</v>
    <v>-7.6909999999999999E-3</v>
    <v>21st Century Fox is a media conglomerate with a wide range of assets: a film studio, which creates television programs and movies; broadcast television, including the Fox broadcast network and local TV stations in the U.S.; cable networks, which comprise over 300 channels around the world; and direct-broadcast satellite TV in the form of Sky, a satellite pay-tv provider in Europe.</v>
    <v>USD</v>
    <v>21700</v>
    <v>NASDAQ</v>
    <v>NAS</v>
    <v>126</v>
    <v>1211 Avenue of the Americas, New York, NY 10036 USA</v>
    <v>45.57</v>
    <v>246</v>
    <v>Media - Diversified</v>
    <v>Stock</v>
    <v>8/08/2018 15:35:18</v>
    <v>17</v>
    <v>45.13</v>
    <v>83698366858.919998</v>
    <v>Twenty-First Century Fox Inc</v>
    <v>45.57</v>
    <v>20.964361</v>
    <v>45.51</v>
    <v>45.16</v>
    <v>1839120344.0764699</v>
    <v>FOXA</v>
    <v>2598913</v>
    <v>13829179.3125</v>
    <v>1979</v>
  </rv>
  <rv s="1">
    <v>247</v>
  </rv>
  <rv s="0">
    <v>en-US</v>
    <v>a1pnu2</v>
    <v>268435456</v>
    <v>268435457</v>
    <v>1</v>
    <v>0</v>
    <v>C.H. Robinson Worldwide Inc</v>
    <v>2</v>
    <v>3</v>
    <v>Finance</v>
    <v>4</v>
    <v>100.18</v>
    <v>65.549000000000007</v>
    <v>0.43867600000000001</v>
    <v>John P. Wiehoff</v>
    <v>-0.74</v>
    <v>-7.6829999999999997E-3</v>
    <v>C.H. Robinson is a top-tier non-asset-based third-party logistics provider with a significant focus on domestic freight brokerage (67% of net revenue), which reflects mostly truck brokerage but also rail intermodal. It also operates a growing air and ocean forwarding unit (17.5%) and a legacy produce-sourcing operation (10.5%). The remainder of net revenue reflects transportation management services and the firm's European truck brokerage operations.</v>
    <v>USD</v>
    <v>15074</v>
    <v>NASDAQ</v>
    <v>NAS</v>
    <v>126</v>
    <v>14701 Charlson Road, Eden Prairie, MN 55347-5088 USA</v>
    <v>96.76</v>
    <v>Integrated Shipping &amp; Logistics</v>
    <v>Stock</v>
    <v>8/08/2018 15:29:31</v>
    <v>17</v>
    <v>94.965800000000002</v>
    <v>13326530425.82</v>
    <v>C.H. Robinson Worldwide Inc</v>
    <v>96.13</v>
    <v>25.839793</v>
    <v>96.32</v>
    <v>95.58</v>
    <v>138356835.81623799</v>
    <v>CHRW</v>
    <v>141716</v>
    <v>1273646.375</v>
    <v>1997</v>
  </rv>
  <rv s="1">
    <v>249</v>
  </rv>
  <rv s="0">
    <v>en-US</v>
    <v>a1pcf2</v>
    <v>268435456</v>
    <v>268435457</v>
    <v>1</v>
    <v>0</v>
    <v>Crown Castle International Corp</v>
    <v>2</v>
    <v>3</v>
    <v>Finance</v>
    <v>4</v>
    <v>114.97</v>
    <v>98.85</v>
    <v>0.36515199999999998</v>
    <v>Mr. Jay A. Brown</v>
    <v>-0.85</v>
    <v>-7.6419999999999995E-3</v>
    <v>Crown Castle owns and leases roughly 40,000 cell towers in the United States. It also owns more than 60,000 route miles of fiber. It leases space on its towers to wireless service providers, who install equipment on the towers to support their wireless networks. The company’s fiber is primarily leased by wireless service providers to set up small cell network infrastructure. Crown Castle’s towers and fiber are predominantly located in the largest U.S. cities. The company has a very concentrated customer base, with more than 80% of its revenue coming from the big four U.S. mobile carriers. Crown Castle operates as a real estate investment trust (REIT).</v>
    <v>USD</v>
    <v>4500</v>
    <v>NYSE</v>
    <v>NYS</v>
    <v>126</v>
    <v>1220 Augusta Drive, Houston, TX 77057-2261 USA</v>
    <v>111.66</v>
    <v>REIT - Diversified</v>
    <v>Stock</v>
    <v>8/08/2018 15:34:37</v>
    <v>17</v>
    <v>110.23</v>
    <v>45792108543.059998</v>
    <v>Crown Castle International Corp</v>
    <v>111.41</v>
    <v>117.647059</v>
    <v>111.23</v>
    <v>110.38</v>
    <v>411688470.22439998</v>
    <v>CCI</v>
    <v>344035</v>
    <v>2184360.4516129</v>
    <v>1995</v>
  </rv>
  <rv s="1">
    <v>251</v>
  </rv>
  <rv s="0">
    <v>en-US</v>
    <v>a1wjz2</v>
    <v>268435456</v>
    <v>268435457</v>
    <v>1</v>
    <v>0</v>
    <v>Kimberly-Clark Corp</v>
    <v>2</v>
    <v>3</v>
    <v>Finance</v>
    <v>4</v>
    <v>124.15</v>
    <v>97.1</v>
    <v>0.72043599999999997</v>
    <v>Mr. Thomas J. Falk</v>
    <v>-0.87</v>
    <v>-7.6319999999999999E-3</v>
    <v>Kimberly-Clark is a leading manufacturer of personal care (around half of sales) and tissue products (roughly one third of sales). Its portfolio of brands includes Huggies, Pull-Ups, Kotex, Depends, Kleenex, and Cottonelle, among others. The firm also operates K-C Professional, which partners with businesses to provide safety and sanitary products for the workplace. Kimberly-Clark generates slightly north of half its sales in North America and more than 10% in Europe, with the rest primarily concentrated in Asia and Latin America.</v>
    <v>USD</v>
    <v>42000</v>
    <v>NYSE</v>
    <v>NYS</v>
    <v>126</v>
    <v>P. O. Box 619100, Dallas, TX 75261-9100 USA</v>
    <v>113.93</v>
    <v>Household &amp; Personal Products</v>
    <v>Stock</v>
    <v>8/08/2018 15:36:16</v>
    <v>17</v>
    <v>112.9661</v>
    <v>39300034481.094101</v>
    <v>Kimberly-Clark Corp</v>
    <v>113.67</v>
    <v>23.809524</v>
    <v>114</v>
    <v>113.13</v>
    <v>344737144.57100099</v>
    <v>KMB</v>
    <v>433211</v>
    <v>2367221.328125</v>
    <v>1928</v>
  </rv>
  <rv s="1">
    <v>253</v>
  </rv>
  <rv s="2">
    <v>https://www.bing.com/th?id=Ac67e93228a2b6b96e4549f4b22d6cdc6&amp;qlt=95</v>
    <v>https://www.bing.com/images/search?form=xlimg&amp;q=omnicom+group</v>
    <v>Image of Omnicom Group Inc</v>
  </rv>
  <rv s="3">
    <v>en-US</v>
    <v>a1z7mw</v>
    <v>268435456</v>
    <v>268435457</v>
    <v>1</v>
    <v>5</v>
    <v>Omnicom Group Inc</v>
    <v>7</v>
    <v>8</v>
    <v>Finance</v>
    <v>4</v>
    <v>83.34</v>
    <v>65.319999999999993</v>
    <v>1.0954710000000001</v>
    <v>John D. Wren</v>
    <v>-0.52</v>
    <v>-7.6189999999999999E-3</v>
    <v>Omnicom is the world’s second-largest ad holding company, based on annual revenue. The American firm's services, which include traditional and digital advertising and public relations, are provided worldwide, with over 85% of its revenue coming from more developed regions such as North America and Europe.</v>
    <v>USD</v>
    <v>77300</v>
    <v>NYSE</v>
    <v>NYS</v>
    <v>126</v>
    <v>437 Madison Avenue, New York, NY 10022 USA</v>
    <v>68.34</v>
    <v>255</v>
    <v>Advertising Agencies</v>
    <v>Stock</v>
    <v>8/08/2018 15:25:58</v>
    <v>17</v>
    <v>67.61</v>
    <v>15194769981.7938</v>
    <v>Omnicom Group Inc</v>
    <v>68.23</v>
    <v>13.642564999999999</v>
    <v>68.25</v>
    <v>67.73</v>
    <v>222633992.407235</v>
    <v>OMC</v>
    <v>167232</v>
    <v>2074460.1875</v>
    <v>1986</v>
  </rv>
  <rv s="1">
    <v>256</v>
  </rv>
  <rv s="0">
    <v>en-US</v>
    <v>a23jjc</v>
    <v>268435456</v>
    <v>268435457</v>
    <v>1</v>
    <v>0</v>
    <v>Sempra Energy</v>
    <v>2</v>
    <v>3</v>
    <v>Finance</v>
    <v>4</v>
    <v>122.97499999999999</v>
    <v>100.485</v>
    <v>0.42595100000000002</v>
    <v>Debra L. Reed</v>
    <v>-0.88</v>
    <v>-7.5880000000000001E-3</v>
    <v xml:space="preserve">Sempra Energy serves one of the largest utility customer bases in the United States. It distributes natural gas and electricity in Southern California and owns 80% of Oncor, a transmission and distribution business in Texas. SoCalGas and San Diego Gas &amp; Electric distribute gas to more than 20 million customers, while Oncor serves over 10 million Texas customers. The firm's other affiliates own and operate merchant renewable energy projects, liquefied natural gas facilities, and gas pipes and storage in the U.S. and Latin America, as well as gas and electric utilities. </v>
    <v>USD</v>
    <v>27708</v>
    <v>NYSE</v>
    <v>NYS</v>
    <v>126</v>
    <v>488 8th Avenue, San Diego, CA 92101 USA</v>
    <v>116.02</v>
    <v>Utilities - Diversified</v>
    <v>Stock</v>
    <v>8/08/2018 15:32:16</v>
    <v>17</v>
    <v>114.9524</v>
    <v>31483271003.110001</v>
    <v>Sempra Energy</v>
    <v>115.57</v>
    <v>196.07843099999999</v>
    <v>115.98</v>
    <v>115.1</v>
    <v>271454311.11493403</v>
    <v>SRE</v>
    <v>183272</v>
    <v>2449105.4761904799</v>
    <v>1998</v>
  </rv>
  <rv s="1">
    <v>258</v>
  </rv>
  <rv s="0">
    <v>en-US</v>
    <v>a1zxa2</v>
    <v>268435456</v>
    <v>268435457</v>
    <v>1</v>
    <v>0</v>
    <v>Packaging Corp of America</v>
    <v>2</v>
    <v>3</v>
    <v>Finance</v>
    <v>4</v>
    <v>131.13159999999999</v>
    <v>106.49</v>
    <v>1.7917380000000001</v>
    <v>Mark W. Kowlzan</v>
    <v>-0.85</v>
    <v>-7.574E-3</v>
    <v>Packaging Corporation of America is the fourth-largest containerboard and corrugated packaging manufacturer in the United States. In 2017, Packaging Corporation of America produced 3.9 million tons of containerboard. The company's share of the domestic containerboard market is about 10%. Packaging Corporation of America differentiates itself from larger competitors by focusing on smaller customers and operating with a high degree of flexibility.</v>
    <v>USD</v>
    <v>14600</v>
    <v>NYSE</v>
    <v>NYS</v>
    <v>126</v>
    <v>1955 West Field Court, Lake Forest, IL 60045 USA</v>
    <v>112.43</v>
    <v>Packaging &amp; Containers</v>
    <v>Stock</v>
    <v>8/08/2018 15:35:18</v>
    <v>17</v>
    <v>110.58</v>
    <v>10505503040.700001</v>
    <v>Packaging Corp of America</v>
    <v>112.43</v>
    <v>15.174507</v>
    <v>112.23</v>
    <v>111.38</v>
    <v>93606905.824645802</v>
    <v>PKG</v>
    <v>81806</v>
    <v>704963.85714285704</v>
    <v>1999</v>
  </rv>
  <rv s="1">
    <v>260</v>
  </rv>
  <rv s="0">
    <v>en-US</v>
    <v>a25m77</v>
    <v>268435456</v>
    <v>268435457</v>
    <v>1</v>
    <v>0</v>
    <v>Ventas Inc</v>
    <v>2</v>
    <v>3</v>
    <v>Finance</v>
    <v>4</v>
    <v>69.92</v>
    <v>46.545699999999997</v>
    <v>0.14344999999999999</v>
    <v>Debra A. Cafaro</v>
    <v>-0.44</v>
    <v>-7.5339999999999999E-3</v>
    <v>Ventas owns a diversified healthcare portfolio of over 1,100 in-place properties spread across the senior housing, medical office, hospital, life science, and skilled nursing/post-acute care. The portfolio includes over 40 properties in both Canada and the United Kingdom as the company looks for additional investment opportunities in countries with mature healthcare systems that operate similarly to the United States. The firm also owns mortgages and other loans, contributing about 7% of NOI.</v>
    <v>USD</v>
    <v>493</v>
    <v>NYSE</v>
    <v>NYS</v>
    <v>126</v>
    <v>353 North Clark Street, Chicago, IL 60654 USA</v>
    <v>58.77</v>
    <v>REIT - Healthcare Facilities</v>
    <v>Stock</v>
    <v>8/08/2018 15:33:59</v>
    <v>17</v>
    <v>57.75</v>
    <v>20655641151.049999</v>
    <v>Ventas Inc</v>
    <v>58.44</v>
    <v>37.878788</v>
    <v>58.4</v>
    <v>57.96</v>
    <v>353692485.46318501</v>
    <v>VTR</v>
    <v>575832</v>
    <v>2184529.15873016</v>
    <v>1983</v>
  </rv>
  <rv s="1">
    <v>262</v>
  </rv>
  <rv s="2">
    <v>https://www.bing.com/th?id=A8bddfd3d284093f5e01477d5c35fe06b&amp;qlt=95</v>
    <v>https://www.bing.com/images/search?form=xlimg&amp;q=united+rentals</v>
    <v>Image of United Rentals Inc</v>
  </rv>
  <rv s="3">
    <v>en-US</v>
    <v>a24zec</v>
    <v>268435456</v>
    <v>268435457</v>
    <v>1</v>
    <v>5</v>
    <v>United Rentals Inc</v>
    <v>7</v>
    <v>8</v>
    <v>Finance</v>
    <v>4</v>
    <v>190.74</v>
    <v>106.52</v>
    <v>2.438482</v>
    <v>Michael J. Kneeland</v>
    <v>-1.1599999999999999</v>
    <v>-7.5309999999999995E-3</v>
    <v>United Rentals Inc is an equipment rental company operating in the United States of America and Canada. The company offers rentals of aerial work platforms, earth-moving equipment, forklifts, light towers and generators, plumbing equipment, pumps, power tools, trucks and trailers, and welders. It has two segments namely general rentals and trench, power and pump. The company generates majority of its revenue from renting equipment.</v>
    <v>USD</v>
    <v>14800</v>
    <v>NYSE</v>
    <v>NYS</v>
    <v>126</v>
    <v>100 First Stamford Place, Stamford, CT 06902 USA</v>
    <v>153.72</v>
    <v>264</v>
    <v>Rental &amp; Leasing Services</v>
    <v>Stock</v>
    <v>8/08/2018 15:30:35</v>
    <v>17</v>
    <v>152.09</v>
    <v>12665295280.3585</v>
    <v>United Rentals Inc</v>
    <v>153.44</v>
    <v>8.3402840000000005</v>
    <v>154.04</v>
    <v>152.88</v>
    <v>82220821.087759703</v>
    <v>URI</v>
    <v>215366</v>
    <v>1162906.1428571399</v>
    <v>1997</v>
  </rv>
  <rv s="1">
    <v>265</v>
  </rv>
  <rv s="2">
    <v>https://www.bing.com/th?id=A56bb037b70d995807d83a4187046b24e&amp;qlt=95</v>
    <v>https://www.bing.com/images/search?form=xlimg&amp;q=schlumberger</v>
    <v>Image of Schlumberger Ltd</v>
  </rv>
  <rv s="3">
    <v>en-US</v>
    <v>a232mw</v>
    <v>268435456</v>
    <v>268435457</v>
    <v>1</v>
    <v>5</v>
    <v>Schlumberger Ltd</v>
    <v>7</v>
    <v>8</v>
    <v>Finance</v>
    <v>4</v>
    <v>80.349999999999994</v>
    <v>61.02</v>
    <v>0.98042399999999996</v>
    <v>Mr. Paal Kibsgaard</v>
    <v>-0.49</v>
    <v>-7.3489999999999996E-3</v>
    <v>Schlumberger is the world’s largest supplier of products and services to the oil and gas industry. The company operates its business via multiple groups: Reservoir Characterization, Drilling, Production, and Cameron. The firm is investing more than any other services firm to make its offerings more bundled, which it believes is likely to be one of the key industry trends during the next 10 years. Its efforts on this front are most visible via its Schlumberger Production Management (SPM) business, which now accounts for 10% of its revenue.</v>
    <v>USD</v>
    <v>95000</v>
    <v>NYSE</v>
    <v>NYS</v>
    <v>126</v>
    <v>5599 San Felipe, Houston, TX 77056 CUW</v>
    <v>66.63</v>
    <v>267</v>
    <v>Oil &amp; Gas Equipment &amp; Services</v>
    <v>Stock</v>
    <v>8/08/2018 15:34:45</v>
    <v>17</v>
    <v>66.12</v>
    <v>91822448555.740005</v>
    <v>Schlumberger Ltd</v>
    <v>66.23</v>
    <v>200</v>
    <v>66.680000000000007</v>
    <v>66.19</v>
    <v>1377061316.07289</v>
    <v>SLB</v>
    <v>919844</v>
    <v>4843178.0793650802</v>
    <v>1926</v>
  </rv>
  <rv s="1">
    <v>268</v>
  </rv>
  <rv s="2">
    <v>https://www.bing.com/th?id=Ab7f393611514b33f3609f875705f80ba&amp;qlt=95</v>
    <v>https://www.bing.com/images/search?form=xlimg&amp;q=raytheon</v>
    <v>Image of Raytheon Co</v>
  </rv>
  <rv s="3">
    <v>en-US</v>
    <v>a22arw</v>
    <v>268435456</v>
    <v>268435457</v>
    <v>1</v>
    <v>5</v>
    <v>Raytheon Co</v>
    <v>7</v>
    <v>8</v>
    <v>Finance</v>
    <v>4</v>
    <v>229.75</v>
    <v>175.26</v>
    <v>0.63833700000000004</v>
    <v>Dr. Thomas A. Kennedy</v>
    <v>-1.4450000000000001</v>
    <v>-7.3170000000000006E-3</v>
    <v>Raytheon is a U.S. defense contractor with over $25 billion in sales. It operates through five segments: integrated defense systems, intelligence and information, missile systems, space and airborne systems, and a cybersecurity business branded Forcepoint. Sales to the U.S. government account for about 70% of consolidated sales. Based in Waltham, Massachusetts, Raytheon employs more than 60,000 people.</v>
    <v>USD</v>
    <v>64000</v>
    <v>NYSE</v>
    <v>NYS</v>
    <v>126</v>
    <v>870 Winter Street, Waltham, MA 02451 USA</v>
    <v>197.59870000000001</v>
    <v>270</v>
    <v>Aerospace &amp; Defense</v>
    <v>Stock</v>
    <v>8/08/2018 15:36:28</v>
    <v>17</v>
    <v>195.86</v>
    <v>55992259100</v>
    <v>Raytheon Co</v>
    <v>197.5</v>
    <v>23.640661999999999</v>
    <v>197.48500000000001</v>
    <v>196.04</v>
    <v>283526643.03618002</v>
    <v>RTN</v>
    <v>203479</v>
    <v>1523482.0952381</v>
    <v>1922</v>
  </rv>
  <rv s="1">
    <v>271</v>
  </rv>
  <rv s="3">
    <v>en-US</v>
    <v>a1t98m</v>
    <v>268435456</v>
    <v>268435457</v>
    <v>1</v>
    <v>5</v>
    <v>Twenty-First Century Fox Inc</v>
    <v>7</v>
    <v>8</v>
    <v>Finance</v>
    <v>4</v>
    <v>49.65</v>
    <v>24.3</v>
    <v>1.207023</v>
    <v>Mr. James R. Murdoch</v>
    <v>-0.32</v>
    <v>-7.1020000000000007E-3</v>
    <v>21st Century Fox is a media conglomerate with a wide range of assets: a film studio, which creates television programs and movies; broadcast television, including the Fox broadcast network and local TV stations in the U.S.; cable networks, which comprise over 300 channels around the world; and direct-broadcast satellite TV in the form of Sky, a satellite pay-tv provider in Europe.</v>
    <v>USD</v>
    <v>21700</v>
    <v>NASDAQ</v>
    <v>NAS</v>
    <v>126</v>
    <v>1211 Avenue of the Americas, New York, NY 10036 USA</v>
    <v>45.08</v>
    <v>246</v>
    <v>Media - Diversified</v>
    <v>Stock</v>
    <v>8/08/2018 15:35:18</v>
    <v>17</v>
    <v>44.71</v>
    <v>82920294391.440002</v>
    <v>Twenty-First Century Fox Inc</v>
    <v>44.85</v>
    <v>20.746887999999998</v>
    <v>45.06</v>
    <v>44.74</v>
    <v>1840219582.5885501</v>
    <v>FOX</v>
    <v>1093150</v>
    <v>4364916.42857143</v>
    <v>1979</v>
  </rv>
  <rv s="1">
    <v>273</v>
  </rv>
  <rv s="2">
    <v>https://www.bing.com/th?id=A0bbbd6be621f99aba408ed485a0f354e&amp;qlt=95</v>
    <v>https://www.bing.com/images/search?form=xlimg&amp;q=masco</v>
    <v>Image of Masco Corp</v>
  </rv>
  <rv s="3">
    <v>en-US</v>
    <v>a1xam7</v>
    <v>268435456</v>
    <v>268435457</v>
    <v>1</v>
    <v>5</v>
    <v>Masco Corp</v>
    <v>7</v>
    <v>8</v>
    <v>Finance</v>
    <v>4</v>
    <v>46.445</v>
    <v>35.79</v>
    <v>1.493044</v>
    <v>Mr. Keith J. Allman</v>
    <v>-0.28000000000000003</v>
    <v>-7.0489999999999997E-3</v>
    <v>Masco is a global leader in home improvement and building products. The company’s $3.7 billion plumbing segment, led by the Delta and Hansgrohe brands, sells faucets, showerheads, and other related plumbing components. The $2.2 billion decorative architectural segment primarily sells paints and other coatings under the Behr and Kilz brands. The $0.9 billion cabinet segment sells cabinetry under various brands such as KraftMaid and Merillat. The $0.8 billion windows and other specialty segment primarily sells windows under the Milgard brand.</v>
    <v>USD</v>
    <v>26000</v>
    <v>NYSE</v>
    <v>NYS</v>
    <v>126</v>
    <v>17450 College Parkway, Livonia, MI 48152 USA</v>
    <v>39.69</v>
    <v>275</v>
    <v>Building Materials</v>
    <v>Stock</v>
    <v>8/08/2018 15:31:37</v>
    <v>17</v>
    <v>39.44</v>
    <v>12142254764.530001</v>
    <v>Masco Corp</v>
    <v>39.69</v>
    <v>21.186440999999999</v>
    <v>39.72</v>
    <v>39.44</v>
    <v>305696242.81294101</v>
    <v>MAS</v>
    <v>302830</v>
    <v>3279281.5625</v>
    <v>1929</v>
  </rv>
  <rv s="1">
    <v>276</v>
  </rv>
  <rv s="10">
    <v>en-US</v>
    <v>a1xth7</v>
    <v>268435456</v>
    <v>268435457</v>
    <v>1</v>
    <v>17</v>
    <v>Monster Beverage Corp</v>
    <v>2</v>
    <v>3</v>
    <v>Finance</v>
    <v>4</v>
    <v>70.215000000000003</v>
    <v>47.61</v>
    <v>1.336152</v>
    <v>-0.42</v>
    <v>-7.0230000000000006E-3</v>
    <v>Monster Beverage is a holding company that develops and markets energy drinks through its subsidiaries. The firm derives above 90% of its sales from the Monster Energy Drinks product family. It also sells concentrates for brands acquired from Coca-Cola in 2015, including NOS and Full Throttle, to bottlers. Above 70% of the company’s sales are to customers in the United States.</v>
    <v>USD</v>
    <v>2114</v>
    <v>NASDAQ</v>
    <v>NAS</v>
    <v>126</v>
    <v>1 Monster Way, Corona, CA 92879 USA</v>
    <v>59.895000000000003</v>
    <v>Beverages - Soft Drinks</v>
    <v>Stock</v>
    <v>8/08/2018 15:36:27</v>
    <v>17</v>
    <v>59.36</v>
    <v>33473942304.66</v>
    <v>Monster Beverage Corp</v>
    <v>59.81</v>
    <v>39.840637000000001</v>
    <v>59.8</v>
    <v>59.38</v>
    <v>559764921.48260903</v>
    <v>MNST</v>
    <v>317301</v>
    <v>2984240.0476190499</v>
    <v>1990</v>
  </rv>
  <rv s="1">
    <v>278</v>
  </rv>
  <rv s="2">
    <v>https://www.bing.com/th?id=A3d64bcfeca895dfb08562d433d76d972&amp;qlt=95</v>
    <v>https://www.bing.com/images/search?form=xlimg&amp;q=hasbro</v>
    <v>Image of Hasbro Inc</v>
  </rv>
  <rv s="3">
    <v>en-US</v>
    <v>a1ug1h</v>
    <v>268435456</v>
    <v>268435457</v>
    <v>1</v>
    <v>5</v>
    <v>Hasbro Inc</v>
    <v>7</v>
    <v>8</v>
    <v>Finance</v>
    <v>4</v>
    <v>107.58</v>
    <v>79</v>
    <v>0.90866899999999995</v>
    <v>Mr. Brian D. Goldner</v>
    <v>-0.68</v>
    <v>-6.8739999999999999E-3</v>
    <v>Hasbro is a branded play company providing children and families around the world with entertainment offerings based on a world-class brand portfolio. From toys and games to television programming, motion pictures, and a licensing program, Hasbro reaches customers by leveraging its well-known brands such as Transformers, Monopoly, and Nerf. Ownership stakes in Discovery Family, Backflip Studios, which develops mobile games, and animation studio Boulder Media, helps bolster Hasbro's digital presence.</v>
    <v>USD</v>
    <v>5400</v>
    <v>NASDAQ</v>
    <v>NAS</v>
    <v>126</v>
    <v>1027 Newport Avenue, Pawtucket, RI 02861 USA</v>
    <v>99.44</v>
    <v>280</v>
    <v>Leisure</v>
    <v>Stock</v>
    <v>8/08/2018 15:35:18</v>
    <v>17</v>
    <v>97.95</v>
    <v>12446366400.700001</v>
    <v>Hasbro Inc</v>
    <v>99.4</v>
    <v>60.975610000000003</v>
    <v>98.93</v>
    <v>98.25</v>
    <v>125809829.17921799</v>
    <v>HAS</v>
    <v>113551</v>
    <v>1005545.38095238</v>
    <v>1926</v>
  </rv>
  <rv s="1">
    <v>281</v>
  </rv>
  <rv s="2">
    <v>https://www.bing.com/th?id=A1735918bbc89b3a3a342005645166389&amp;qlt=95</v>
    <v>https://www.bing.com/images/search?form=xlimg&amp;q=western+digital</v>
    <v>Image of Western Digital Corp</v>
  </rv>
  <rv s="3">
    <v>en-US</v>
    <v>a25rnm</v>
    <v>268435456</v>
    <v>268435457</v>
    <v>1</v>
    <v>5</v>
    <v>Western Digital Corp</v>
    <v>7</v>
    <v>8</v>
    <v>Finance</v>
    <v>4</v>
    <v>106.96</v>
    <v>67.069999999999993</v>
    <v>0.96043999999999996</v>
    <v>Stephen D. Milligan</v>
    <v>-0.46</v>
    <v>-6.7920000000000003E-3</v>
    <v>Western Digital is the global leader in the hard disk drive market. The company develops, manufactures, and provides data storage solutions to consumers, businesses, and governments. The company’s product portfolio includes hard disk drives, solid-state drives, and public and private cloud data center storage solutions. Western Digital’s SanDisk acquisition positions the company as a broad-based provider of media-agnostic storage solutions.</v>
    <v>USD</v>
    <v>68000</v>
    <v>NASDAQ</v>
    <v>NAS</v>
    <v>126</v>
    <v>5601 Great Oaks Parkway, San Jose, CA 95119 USA</v>
    <v>67.75</v>
    <v>283</v>
    <v>Data Storage</v>
    <v>Stock</v>
    <v>8/08/2018 15:36:50</v>
    <v>17</v>
    <v>67.069999999999993</v>
    <v>20153952808.349998</v>
    <v>Western Digital Corp</v>
    <v>67.7</v>
    <v>102.04081600000001</v>
    <v>67.73</v>
    <v>67.27</v>
    <v>297563159.72759497</v>
    <v>WDC</v>
    <v>925485</v>
    <v>2898921.421875</v>
    <v>1970</v>
  </rv>
  <rv s="1">
    <v>284</v>
  </rv>
  <rv s="2">
    <v>https://www.bing.com/th?id=Ad8840a421ddd8ea89b1b44a1b103b49a&amp;qlt=95</v>
    <v>https://www.bing.com/images/search?form=xlimg&amp;q=flowserve</v>
    <v>Image of Flowserve Corp</v>
  </rv>
  <rv s="3">
    <v>en-US</v>
    <v>a1t34c</v>
    <v>268435456</v>
    <v>268435457</v>
    <v>1</v>
    <v>5</v>
    <v>Flowserve Corp</v>
    <v>7</v>
    <v>8</v>
    <v>Finance</v>
    <v>4</v>
    <v>48.1</v>
    <v>37.51</v>
    <v>1.4721200000000001</v>
    <v>Mr. R. Scott Rowe</v>
    <v>-0.31</v>
    <v>-6.7320000000000001E-3</v>
    <v>Flowserve Corp is a manufacturer and aftermarket service provider of comprehensive flow control systems. It develops precision-engineered flow control equipment to monitor movement and protect customers’ materials and processes. It offers an extensive range of pumps, valves, seals, and services for several global industries, including oil and gas, chemical, power generation, and water management. In addition, Flowserve has a worldwide network of Quick Response Centers to provide aftermarket equipment services. The aftermarket services help customers with installation, advanced diagnostics, repair, and retrofitting. Sales are roughly split across many global regions, with North America and Europe contributing the majority of total revenue.</v>
    <v>USD</v>
    <v>17000</v>
    <v>NYSE</v>
    <v>NYS</v>
    <v>126</v>
    <v>5215 North O’Connor Boulevard, Irving, TX 75039 USA</v>
    <v>46.344999999999999</v>
    <v>286</v>
    <v>Diversified Industrials</v>
    <v>Stock</v>
    <v>8/08/2018 15:34:00</v>
    <v>17</v>
    <v>45.43</v>
    <v>5979093417.8000002</v>
    <v>Flowserve Corp</v>
    <v>46.02</v>
    <v>2500</v>
    <v>46.05</v>
    <v>45.74</v>
    <v>129839162.16721</v>
    <v>FLS</v>
    <v>195290</v>
    <v>1205606.9523809501</v>
    <v>1912</v>
  </rv>
  <rv s="1">
    <v>287</v>
  </rv>
  <rv s="2">
    <v>https://www.bing.com/th?id=A38b386d5988a228dfb03ef9a043de885&amp;qlt=95</v>
    <v>https://www.bing.com/images/search?form=xlimg&amp;q=mettler+toledo</v>
    <v>Image of Mettler-Toledo International Inc</v>
  </rv>
  <rv s="3">
    <v>en-US</v>
    <v>a1y2ec</v>
    <v>268435456</v>
    <v>268435457</v>
    <v>1</v>
    <v>5</v>
    <v>Mettler-Toledo International Inc</v>
    <v>7</v>
    <v>8</v>
    <v>Finance</v>
    <v>4</v>
    <v>697.26</v>
    <v>540.24</v>
    <v>1.115939</v>
    <v>Mr. Olivier A. Filliol</v>
    <v>-3.87</v>
    <v>-6.6290000000000003E-3</v>
    <v>Mettler-Toledo International Inc supplies weighing and precision instruments to customers in the life sciences (50% of sales), industrial (43%), and food retail industries. Its products include laboratory and retail scales, pipettes, pH meters, thermal analysis equipment, titrators, metal detectors, and X-ray analyzers. Mettler leads the market for weighing instrumentation and controls more than 50% of the market for lab balances.</v>
    <v>USD</v>
    <v>15400</v>
    <v>NYSE</v>
    <v>NYS</v>
    <v>126</v>
    <v>1900 Polaris Parkway, Columbus, OH 43240 USA</v>
    <v>583.25</v>
    <v>289</v>
    <v>Diagnostics &amp; Research</v>
    <v>Stock</v>
    <v>8/08/2018 15:35:37</v>
    <v>17</v>
    <v>576.28</v>
    <v>14576113966.799999</v>
    <v>Mettler-Toledo International Inc</v>
    <v>583.23</v>
    <v>39.682540000000003</v>
    <v>583.79999999999995</v>
    <v>579.92999999999995</v>
    <v>24967649.8232271</v>
    <v>MTD</v>
    <v>22618</v>
    <v>206142.546875</v>
    <v>1991</v>
  </rv>
  <rv s="1">
    <v>290</v>
  </rv>
  <rv s="2">
    <v>https://www.bing.com/th?id=A8dec335a50e2c5acb058f60033ff1489&amp;qlt=95</v>
    <v>https://www.bing.com/images/search?form=xlimg&amp;q=eaton+corporation</v>
    <v>Image of Eaton Corp PLC</v>
  </rv>
  <rv s="3">
    <v>en-US</v>
    <v>a1safr</v>
    <v>268435456</v>
    <v>268435457</v>
    <v>1</v>
    <v>5</v>
    <v>Eaton Corp PLC</v>
    <v>7</v>
    <v>8</v>
    <v>Finance</v>
    <v>4</v>
    <v>89.85</v>
    <v>69.819999999999993</v>
    <v>1.422849</v>
    <v>Craig Arnold</v>
    <v>-0.54</v>
    <v>-6.5380000000000004E-3</v>
    <v>Eaton provides power-management solutions to diversified industrial customers, including electrical transmission systems, lighting, hydraulics, aerospace fuel systems, and truck and auto powertrain systems. Products include uninterruptible power supply systems, hydraulic pumps, cylinders, clutches, and circuit breakers. The company sells to both original equipment manufacturers and aftermarket customers.</v>
    <v>USD</v>
    <v>96000</v>
    <v>NYSE</v>
    <v>NYS</v>
    <v>126</v>
    <v>Eaton House, Dublin,  D04 Y0C2 IRL</v>
    <v>82.62</v>
    <v>292</v>
    <v>Diversified Industrials</v>
    <v>Stock</v>
    <v>8/08/2018 15:35:18</v>
    <v>17</v>
    <v>81.7</v>
    <v>35556598000</v>
    <v>Eaton Corp PLC</v>
    <v>82.5</v>
    <v>11.481056000000001</v>
    <v>82.6</v>
    <v>82.06</v>
    <v>430467288.135593</v>
    <v>ETN</v>
    <v>336174</v>
    <v>2496199.9206349198</v>
    <v>2012</v>
  </rv>
  <rv s="1">
    <v>293</v>
  </rv>
  <rv s="0">
    <v>en-US</v>
    <v>a1r5fr</v>
    <v>268435456</v>
    <v>268435457</v>
    <v>1</v>
    <v>0</v>
    <v>Digital Realty Trust Inc</v>
    <v>2</v>
    <v>3</v>
    <v>Finance</v>
    <v>4</v>
    <v>127.23</v>
    <v>96.56</v>
    <v>0.15616099999999999</v>
    <v>A. (Bill) William Stein</v>
    <v>-0.79</v>
    <v>-6.4649999999999994E-3</v>
    <v>Digital Realty Trust Inc is a real estate investment trust engaged in the ownership of IT-related properties in countries around the world. The company's real estate portfolio is comprised of corporate datacenters, which are used to store and process electronic information, Internet gateway datacenters, which connect Internet and data communications between major metro areas, and technology manufacturing properties. The vast majority of Digital Realty's properties are data centers. The company derives most of its revenue in the form of rental income from leasing space in its facilities in the London, Northern Virginia, Dallas, Silicon Valley, and New York Metro markets. Digital Realty's customers are mainly technology and financial services firms.</v>
    <v>USD</v>
    <v>1436</v>
    <v>NYSE</v>
    <v>NYS</v>
    <v>126</v>
    <v>Four Embarcadero Center, San Francisco, CA 94111 USA</v>
    <v>123</v>
    <v>REIT - Office</v>
    <v>Stock</v>
    <v>8/08/2018 15:35:18</v>
    <v>17</v>
    <v>121.17</v>
    <v>25039817817.84</v>
    <v>Digital Realty Trust Inc</v>
    <v>122.45</v>
    <v>123.45679</v>
    <v>122.2</v>
    <v>121.41</v>
    <v>204908492.78101501</v>
    <v>DLR</v>
    <v>251032</v>
    <v>1186832.8571428601</v>
    <v>2004</v>
  </rv>
  <rv s="1">
    <v>295</v>
  </rv>
  <rv s="2">
    <v>https://www.bing.com/th?id=A38c2d8442a869e871f88103680ddebf3&amp;qlt=95</v>
    <v>https://www.bing.com/images/search?form=xlimg&amp;q=paccar</v>
    <v>Image of PACCAR Inc</v>
  </rv>
  <rv s="3">
    <v>en-US</v>
    <v>a1zk27</v>
    <v>268435456</v>
    <v>268435457</v>
    <v>1</v>
    <v>5</v>
    <v>PACCAR Inc</v>
    <v>7</v>
    <v>8</v>
    <v>Finance</v>
    <v>4</v>
    <v>79.69</v>
    <v>59.82</v>
    <v>1.247792</v>
    <v>Ronald E. Armstrong</v>
    <v>-0.42</v>
    <v>-6.4440000000000001E-3</v>
    <v>Paccar manufactures and sells light-, medium-, and heavy-duty trucks as well as related parts under the Kenworth, Peterbilt, and DAF brands. Trucks are largely distributed through more than 2,100 independent dealer outlets. The firm’s financing segment provides loans and leases to Paccar’s dealers and customers. 2017 revenue totaled over $19.5 billion, including the finance arm, with approximately 60% from North America, 30% from Europe, and the remainder from across South America and other countries. The company has 23,000 employees.</v>
    <v>USD</v>
    <v>25000</v>
    <v>NASDAQ</v>
    <v>NAS</v>
    <v>126</v>
    <v>777-106th Avenue N.E., Bellevue, WA 98004 USA</v>
    <v>65.209999999999994</v>
    <v>297</v>
    <v>Truck Manufacturing</v>
    <v>Stock</v>
    <v>8/08/2018 15:35:45</v>
    <v>17</v>
    <v>64.52</v>
    <v>22711697491.450001</v>
    <v>PACCAR Inc</v>
    <v>65.05</v>
    <v>11.098779</v>
    <v>65.180000000000007</v>
    <v>64.760000000000005</v>
    <v>348445803.79641002</v>
    <v>PCAR</v>
    <v>217653</v>
    <v>1876340.1428571399</v>
    <v>1971</v>
  </rv>
  <rv s="1">
    <v>298</v>
  </rv>
  <rv s="2">
    <v>https://www.bing.com/th?id=A0e216050b97afe2b2b7405f0c0481ed6&amp;qlt=95</v>
    <v>https://www.bing.com/images/search?form=xlimg&amp;q=advanced+micro+devices</v>
    <v>Image of Advanced Micro Devices Inc</v>
  </rv>
  <rv s="3">
    <v>en-US</v>
    <v>a1ndww</v>
    <v>268435456</v>
    <v>268435457</v>
    <v>1</v>
    <v>5</v>
    <v>Advanced Micro Devices Inc</v>
    <v>7</v>
    <v>8</v>
    <v>Finance</v>
    <v>4</v>
    <v>20.18</v>
    <v>9.0399999999999991</v>
    <v>3.0713240000000002</v>
    <v>Dr. Lisa T. Su</v>
    <v>-0.125</v>
    <v>-6.3870000000000003E-3</v>
    <v>Advanced Micro Devices designs and produces microprocessors and low-power processor solutions for the computer and consumer electronics industries. The majority of the firm's sales are in the computer market. AMD acquired graphics processor and chipset maker ATI in 2006 in an effort to improve its positioning in the PC food chain. In 2009, the firm spun out its manufacturing operations to form a foundry joint venture, GlobalFoundries.</v>
    <v>USD</v>
    <v>8900</v>
    <v>NASDAQ</v>
    <v>NAS</v>
    <v>126</v>
    <v>2485 Augustine Drive, Santa Clara, CA 95054 USA</v>
    <v>19.77</v>
    <v>300</v>
    <v>Semiconductors</v>
    <v>Stock</v>
    <v>8/08/2018 15:36:52</v>
    <v>17</v>
    <v>19.37</v>
    <v>18956393993.005001</v>
    <v>Advanced Micro Devices Inc</v>
    <v>19.46</v>
    <v>62.5</v>
    <v>19.57</v>
    <v>19.445</v>
    <v>968645579.61190605</v>
    <v>AMD</v>
    <v>22546201</v>
    <v>13566361.953125</v>
    <v>1969</v>
  </rv>
  <rv s="1">
    <v>301</v>
  </rv>
  <rv s="2">
    <v>https://www.bing.com/th?id=Acfca4c7520394ec7cc77bc83a5843ed2&amp;qlt=95</v>
    <v>https://www.bing.com/images/search?form=xlimg&amp;q=raymond+james+financial</v>
    <v>Image of Raymond James Financial Inc</v>
  </rv>
  <rv s="3">
    <v>en-US</v>
    <v>a22227</v>
    <v>268435456</v>
    <v>268435457</v>
    <v>1</v>
    <v>5</v>
    <v>Raymond James Financial Inc</v>
    <v>7</v>
    <v>8</v>
    <v>Finance</v>
    <v>4</v>
    <v>102.17</v>
    <v>74.14</v>
    <v>1.6644319999999999</v>
    <v>Mr. Paul C. Reilly</v>
    <v>-0.57999999999999996</v>
    <v>-6.2890000000000003E-3</v>
    <v>Raymond James Financial is a financial holding company whose major operations include wealth management, investment banking, asset management, and commercial banking. The company has more than 10,000 employees and supports more than 4,000 independent contractor financial advisors across the United States, Canada, and the United Kingdom. Approximately 90% of the company's revenue is from the U.S.</v>
    <v>USD</v>
    <v>12700</v>
    <v>NYSE</v>
    <v>NYS</v>
    <v>126</v>
    <v>880 Carillon Parkway, St. Petersburg, FL 33716 USA</v>
    <v>91.98</v>
    <v>303</v>
    <v>Capital Markets</v>
    <v>Stock</v>
    <v>8/08/2018 15:25:10</v>
    <v>17</v>
    <v>91.37</v>
    <v>13378851450</v>
    <v>Raymond James Financial Inc</v>
    <v>91.98</v>
    <v>18.348624000000001</v>
    <v>92.23</v>
    <v>91.65</v>
    <v>145059649.24644899</v>
    <v>RJF</v>
    <v>119263</v>
    <v>817821.85714285704</v>
    <v>1962</v>
  </rv>
  <rv s="1">
    <v>304</v>
  </rv>
  <rv s="2">
    <v>https://www.bing.com/th?id=Abd5262d682934f83e02c4cfc584ce6d3&amp;qlt=95</v>
    <v>https://www.bing.com/images/search?form=xlimg&amp;q=lockheed+martin+corporation</v>
    <v>Image of Lockheed Martin Corp</v>
  </rv>
  <rv s="3">
    <v>en-US</v>
    <v>a1wzw7</v>
    <v>268435456</v>
    <v>268435457</v>
    <v>1</v>
    <v>5</v>
    <v>Lockheed Martin Corp</v>
    <v>7</v>
    <v>8</v>
    <v>Finance</v>
    <v>4</v>
    <v>363</v>
    <v>291.52</v>
    <v>0.710615</v>
    <v>Ms. Marillyn A. Hewson</v>
    <v>-1.99</v>
    <v>-6.2700000000000004E-3</v>
    <v>Lockheed Martin is the largest defense contractor in the world and is the undisputed leader in next-generation fighter aircraft, after being awarded the F-35 program in 2001. Total sales for Lockheed in 2017 stood at $50 billion. Aeronautics is the largest business segment, accounting for about 40% sales. The remainder of the company's sales are generated by rotary and mission systems (27%), space systems (18%), and missiles and fire control (15%).</v>
    <v>USD</v>
    <v>100000</v>
    <v>NYSE</v>
    <v>NYS</v>
    <v>126</v>
    <v>6801 Rockledge Drive, Bethesda, MD 20817-1877 USA</v>
    <v>317.77999999999997</v>
    <v>306</v>
    <v>Aerospace &amp; Defense</v>
    <v>Stock</v>
    <v>8/08/2018 15:35:04</v>
    <v>17</v>
    <v>314.81</v>
    <v>89848426323</v>
    <v>Lockheed Martin Corp</v>
    <v>317.5</v>
    <v>36.231884000000001</v>
    <v>317.39999999999998</v>
    <v>315.41000000000003</v>
    <v>283076327.41965997</v>
    <v>LMT</v>
    <v>296459</v>
    <v>994118.5625</v>
    <v>1995</v>
  </rv>
  <rv s="1">
    <v>307</v>
  </rv>
  <rv s="2">
    <v>https://www.bing.com/th?id=Acd741df7cf41e37491c107f5c93bc7d4&amp;qlt=95</v>
    <v>https://www.bing.com/images/search?form=xlimg&amp;q=activision+blizzard</v>
    <v>Image of Activision Blizzard Inc</v>
  </rv>
  <rv s="3">
    <v>en-US</v>
    <v>a1nxoc</v>
    <v>268435456</v>
    <v>268435457</v>
    <v>1</v>
    <v>5</v>
    <v>Activision Blizzard Inc</v>
    <v>7</v>
    <v>8</v>
    <v>Finance</v>
    <v>4</v>
    <v>81.64</v>
    <v>57.29</v>
    <v>0.96576899999999999</v>
    <v>Robert A. Kotick</v>
    <v>-0.44</v>
    <v>-6.2649999999999997E-3</v>
    <v>Activision Blizzard was formed in 2008 by the merger of Activision, one of the largest console video game publishers, and Blizzard, one of largest PC video game publishers. The combined firm remains one of the world's largest video game publishers. Activision's impressive franchise portfolio includes World of Warcraft, which boasts more than $8 billion of lifetime sales, and Call of Duty, which has sold over 175 million copies across 14 titles over 12 years.</v>
    <v>USD</v>
    <v>9800</v>
    <v>NASDAQ</v>
    <v>NAS</v>
    <v>126</v>
    <v>3100 Ocean Park Boulevard, Santa Monica, CA 90405 USA</v>
    <v>70.48</v>
    <v>309</v>
    <v>Electronic Gaming &amp; Multimedia</v>
    <v>Stock</v>
    <v>8/08/2018 15:36:47</v>
    <v>17</v>
    <v>69.27</v>
    <v>53353352918.260002</v>
    <v>Activision Blizzard Inc</v>
    <v>70.069999999999993</v>
    <v>108.695652</v>
    <v>70.23</v>
    <v>69.790000000000006</v>
    <v>759694616.52085996</v>
    <v>ATVI</v>
    <v>2296269</v>
    <v>2745016.328125</v>
    <v>1979</v>
  </rv>
  <rv s="1">
    <v>310</v>
  </rv>
  <rv s="2">
    <v>https://www.bing.com/th?id=A26d9a6b2c055bab0c580079ada2df5d6&amp;qlt=95</v>
    <v>https://www.bing.com/images/search?form=xlimg&amp;q=whirlpool+corporation</v>
    <v>Image of Whirlpool Corp</v>
  </rv>
  <rv s="3">
    <v>en-US</v>
    <v>a25vnm</v>
    <v>268435456</v>
    <v>268435457</v>
    <v>1</v>
    <v>5</v>
    <v>Whirlpool Corp</v>
    <v>7</v>
    <v>8</v>
    <v>Finance</v>
    <v>4</v>
    <v>190.73</v>
    <v>122.81</v>
    <v>1.5903369999999999</v>
    <v>Marc R. Bitzer</v>
    <v>-0.82</v>
    <v>-6.2050000000000004E-3</v>
    <v>Whirlpool Corp is a U.S.-based global manufacturer and marketer of major home appliances and related products. Its segments consist of North America, Europe/Middle East/Africa, Latin America, and Asia. Most of the company's sales occur in North America. Products are divided into various classes, including laundry appliances, refrigerators and freezers, cooking appliances, and other. The majority of revenue is derived from the laundry appliances and refrigerators and freezers classes. Whirlpool also sells its products to other manufacturers, distributors, and retailers for resale across its geographic segments. The company's major international brands include Whirlpool, KitchenAid, Maytag, Consul, Brastemp, and Jenn-Air.</v>
    <v>USD</v>
    <v>92000</v>
    <v>NYSE</v>
    <v>NYS</v>
    <v>126</v>
    <v>2000 North M-63, Benton Harbor, MI 49022-2692 USA</v>
    <v>132.26</v>
    <v>312</v>
    <v>Home Furnishings &amp; Fixtures</v>
    <v>Stock</v>
    <v>8/08/2018 15:35:17</v>
    <v>17</v>
    <v>130.72</v>
    <v>8457139986.5100002</v>
    <v>Whirlpool Corp</v>
    <v>132.26</v>
    <v>32.258065000000002</v>
    <v>132.15</v>
    <v>131.33000000000001</v>
    <v>63996519.004994303</v>
    <v>WHR</v>
    <v>135862</v>
    <v>1634005.84126984</v>
    <v>1955</v>
  </rv>
  <rv s="1">
    <v>313</v>
  </rv>
  <rv s="2">
    <v>https://www.bing.com/th?id=Aeab67daae431d10e461f7f48a5978a92&amp;qlt=95</v>
    <v>https://www.bing.com/images/search?form=xlimg&amp;q=zimmer+holdings</v>
    <v>Image of Zimmer Biomet Holdings Inc</v>
  </rv>
  <rv s="3">
    <v>en-US</v>
    <v>a26fim</v>
    <v>268435456</v>
    <v>268435457</v>
    <v>1</v>
    <v>5</v>
    <v>Zimmer Biomet Holdings Inc</v>
    <v>7</v>
    <v>8</v>
    <v>Finance</v>
    <v>4</v>
    <v>129.33799999999999</v>
    <v>104.28</v>
    <v>1.1416569999999999</v>
    <v>Mr. Bryan C. Hanson</v>
    <v>-0.76</v>
    <v>-6.0590000000000001E-3</v>
    <v>Zimmer Biomet designs, manufactures, and markets orthopedic reconstructive implants, as well as supplies and surgical equipment for orthopedic surgery. With the acquisitions of Centerpulse in 2003 and Biomet in 2015, Zimmer holds the leading share of the reconstructive market in the United States, Europe, and Japan. It distributes and sells its products to hospitals and clinics worldwide under brand names like NexGen, Zimmer, VerSys, SoPlus, and Pulsavac.</v>
    <v>USD</v>
    <v>18200</v>
    <v>NYSE</v>
    <v>NYS</v>
    <v>126</v>
    <v>345 East Main Street, Warsaw, IN 46580 USA</v>
    <v>125.605</v>
    <v>315</v>
    <v>Medical Devices</v>
    <v>Stock</v>
    <v>8/08/2018 15:34:19</v>
    <v>17</v>
    <v>124.31</v>
    <v>25342111444.259998</v>
    <v>Zimmer Biomet Holdings Inc</v>
    <v>125.37</v>
    <v>15.220700000000001</v>
    <v>125.43</v>
    <v>124.67</v>
    <v>202041867.529778</v>
    <v>ZBH</v>
    <v>143403</v>
    <v>1030601.66666667</v>
    <v>2001</v>
  </rv>
  <rv s="1">
    <v>316</v>
  </rv>
  <rv s="2">
    <v>https://www.bing.com/th?id=A6449da466dbe4d24089aa2e66abcf5cd&amp;qlt=95</v>
    <v>https://www.bing.com/images/search?form=xlimg&amp;q=honeywell</v>
    <v>Image of Honeywell International Inc</v>
  </rv>
  <rv s="3">
    <v>en-US</v>
    <v>a1ut3m</v>
    <v>268435456</v>
    <v>268435457</v>
    <v>1</v>
    <v>5</v>
    <v>Honeywell International Inc</v>
    <v>7</v>
    <v>8</v>
    <v>Finance</v>
    <v>4</v>
    <v>165.13</v>
    <v>134.5</v>
    <v>1.0307900000000001</v>
    <v>Darius Adamczyk</v>
    <v>-0.91</v>
    <v>-5.8199999999999997E-3</v>
    <v>Honeywell traces its roots to inventor Albert Butz’s company, the Butz-Thermo Electric Regulator Company in 1885, which produced a predecessor to the modern thermostat. From its origins developing climate control technology, which still operates today, Honeywell has emerged as a sprawling conglomerate with operations that span the globe. Today, Honeywell operates through four business segments – Aerospace, Home and Building Technologies, Performance Materials and Technologies, and Safety and Productivity Solutions – increasingly transforming itself into a software-industrial company serving diverse end markets like the U.S. defense, e-commerce, and oil &amp; gas industries.</v>
    <v>USD</v>
    <v>131000</v>
    <v>NYSE</v>
    <v>NYS</v>
    <v>126</v>
    <v>115 Tabor Road, Morris Plains, NJ 07950 USA</v>
    <v>156.46</v>
    <v>318</v>
    <v>Diversified Industrials</v>
    <v>Stock</v>
    <v>8/08/2018 15:36:15</v>
    <v>17</v>
    <v>155.16</v>
    <v>115416528106.34</v>
    <v>Honeywell International Inc</v>
    <v>156.32</v>
    <v>70.422534999999996</v>
    <v>156.37</v>
    <v>155.46</v>
    <v>738098919.91008496</v>
    <v>HON</v>
    <v>586753</v>
    <v>2483202.58730159</v>
    <v>1985</v>
  </rv>
  <rv s="1">
    <v>319</v>
  </rv>
  <rv s="0">
    <v>en-US</v>
    <v>a1ru6h</v>
    <v>268435456</v>
    <v>268435457</v>
    <v>1</v>
    <v>0</v>
    <v>Edison International</v>
    <v>2</v>
    <v>3</v>
    <v>Finance</v>
    <v>4</v>
    <v>83.38</v>
    <v>57.63</v>
    <v>0.17441599999999999</v>
    <v>Pedro J. Pizarro</v>
    <v>-0.38</v>
    <v>-5.6270000000000001E-3</v>
    <v>Edison International is the parent company of Southern California Edison, an electric utility that supplies power to 5 million customers in a 50,000-square-mile area of Southern California, excluding Los Angeles. Edison Energy owns interests in nonutility businesses that deal in energy-related products and services. In late 2012, Edison International's wholesale generation subsidiary Edison Mission Energy entered Chapter 11 bankruptcy, and in 2014, it was sold to NRG Energy.</v>
    <v>USD</v>
    <v>12521</v>
    <v>NYSE</v>
    <v>NYS</v>
    <v>126</v>
    <v>2244 Walnut Grove Avenue, Rosemead, CA 91770 USA</v>
    <v>67.319999999999993</v>
    <v>Utilities - Regulated Electric</v>
    <v>Stock</v>
    <v>8/08/2018 15:34:23</v>
    <v>17</v>
    <v>66.8</v>
    <v>21832608914.060001</v>
    <v>Edison International</v>
    <v>67.14</v>
    <v>52.631579000000002</v>
    <v>67.53</v>
    <v>67.150000000000006</v>
    <v>323302368.04472101</v>
    <v>EIX</v>
    <v>317618</v>
    <v>1884826.2222222199</v>
    <v>1987</v>
  </rv>
  <rv s="1">
    <v>321</v>
  </rv>
  <rv s="2">
    <v>https://www.bing.com/th?id=Aa49b9a39b8f3c29a937d18a2d05e887a&amp;qlt=95</v>
    <v>https://www.bing.com/images/search?form=xlimg&amp;q=electronic+arts</v>
    <v>Image of Electronic Arts Inc</v>
  </rv>
  <rv s="3">
    <v>en-US</v>
    <v>a1rjec</v>
    <v>268435456</v>
    <v>268435457</v>
    <v>1</v>
    <v>5</v>
    <v>Electronic Arts Inc</v>
    <v>7</v>
    <v>8</v>
    <v>Finance</v>
    <v>4</v>
    <v>151.25810000000001</v>
    <v>99.63</v>
    <v>0.61107500000000003</v>
    <v>Andrew Wilson</v>
    <v>-0.72</v>
    <v>-5.6210000000000001E-3</v>
    <v xml:space="preserve">EA is one of the world's largest third-party video game publishers and has transitioned from a console-based video game publisher to the one of the largest publishers on consoles, PC, and mobile. The firm owns number of large franchises, including Madden, FIFA, Battlefield, Mass Effect, Dragon’s Age, and Need for Speed. EA recently signed a 10-year contract with Disney that granted EA the exclusive rights to develop Star Wars games for core gamers across all platforms. </v>
    <v>USD</v>
    <v>9300</v>
    <v>NASDAQ</v>
    <v>NAS</v>
    <v>126</v>
    <v>209 Redwood Shores Parkway, Redwood City, CA 94065 USA</v>
    <v>128.61500000000001</v>
    <v>323</v>
    <v>Electronic Gaming &amp; Multimedia</v>
    <v>Stock</v>
    <v>8/08/2018 15:35:18</v>
    <v>17</v>
    <v>127.1</v>
    <v>39004783777.059998</v>
    <v>Electronic Arts Inc</v>
    <v>128.13</v>
    <v>38.610039</v>
    <v>128.1</v>
    <v>127.38</v>
    <v>304486992.79516</v>
    <v>EA</v>
    <v>736468</v>
    <v>2372201.390625</v>
    <v>1982</v>
  </rv>
  <rv s="1">
    <v>324</v>
  </rv>
  <rv s="2">
    <v>https://www.bing.com/th?id=A3cd49869286fe50c36774dce0289d14f&amp;qlt=95</v>
    <v>https://www.bing.com/images/search?form=xlimg&amp;q=nws+stock</v>
    <v>Image of News Corp</v>
  </rv>
  <rv s="3">
    <v>en-US</v>
    <v>a1yx9c</v>
    <v>268435456</v>
    <v>268435457</v>
    <v>1</v>
    <v>5</v>
    <v>News Corp</v>
    <v>7</v>
    <v>8</v>
    <v>Finance</v>
    <v>4</v>
    <v>17.29</v>
    <v>12.84</v>
    <v>1.891203</v>
    <v>Mr Robert James Thomson</v>
    <v>-8.5000000000000006E-2</v>
    <v>-5.6159999999999995E-3</v>
    <v>News Corporation is a media company with large presence in the U.S, the U.K., and Australia. Key brands include The Wall Street Journal, Herald Sun, and The Times. The company also has a strong presence in the Australian pay-TV market through Fox Sports and Foxtel (both 65%-owned), while its 62%-owned REA Group is the dominant real estate classified business in Australia. In addition, it owns HarperCollins, one of the largest book publishers globally, and also has a substantial digital property advertising business (Move) in the U.S.</v>
    <v>USD</v>
    <v>26000</v>
    <v>NASDAQ</v>
    <v>NAS</v>
    <v>126</v>
    <v>1211 Avenue of the Americas, New York, NY 10036 USA</v>
    <v>15.19</v>
    <v>326</v>
    <v>Broadcasting - TV</v>
    <v>Stock</v>
    <v>8/08/2018 15:36:16</v>
    <v>17</v>
    <v>14.98</v>
    <v>8766782009.6000004</v>
    <v>News Corp</v>
    <v>15.15</v>
    <v>-37.453184</v>
    <v>15.135</v>
    <v>15.05</v>
    <v>579238983.12520599</v>
    <v>NWSA</v>
    <v>452411</v>
    <v>1836238.03125</v>
    <v>2012</v>
  </rv>
  <rv s="1">
    <v>327</v>
  </rv>
  <rv s="2">
    <v>https://www.bing.com/th?id=A5026613998df318d8a0e213ab8ee9029&amp;qlt=95</v>
    <v>https://www.bing.com/images/search?form=xlimg&amp;q=netflix</v>
    <v>Image of Netflix Inc</v>
  </rv>
  <rv s="3">
    <v>en-US</v>
    <v>a1ygoc</v>
    <v>268435456</v>
    <v>268435457</v>
    <v>1</v>
    <v>5</v>
    <v>Netflix Inc</v>
    <v>7</v>
    <v>8</v>
    <v>Finance</v>
    <v>4</v>
    <v>423.2056</v>
    <v>164.23</v>
    <v>0.76220200000000005</v>
    <v>Mr. Reed Hastings</v>
    <v>-1.97</v>
    <v>-5.5989999999999998E-3</v>
    <v>Netflix's primary business is a streaming video on demand service now available in almost every country worldwide except China. Netflix delivers original and third-party digital video content to PCs, Internet-connected TVs, and consumer electronic devices, including tablets, video game consoles, Apple TV, Roku, and Chromecast. In 2011, Netflix introduced DVD-only plans and separated the combined streaming and DVD plans, making it necessary for subscribers who want both to have separate plans.</v>
    <v>USD</v>
    <v>5500</v>
    <v>NASDAQ</v>
    <v>NAS</v>
    <v>126</v>
    <v>100 Winchester Circle, Los Gatos, CA 95032 USA</v>
    <v>352.29</v>
    <v>329</v>
    <v>Media - Diversified</v>
    <v>Stock</v>
    <v>8/08/2018 15:36:22</v>
    <v>17</v>
    <v>349.23500000000001</v>
    <v>152414045867.54501</v>
    <v>Netflix Inc</v>
    <v>352.21</v>
    <v>158.73015899999999</v>
    <v>351.84</v>
    <v>349.87</v>
    <v>433191353.64809299</v>
    <v>NFLX</v>
    <v>2035335</v>
    <v>2017268.78461538</v>
    <v>1997</v>
  </rv>
  <rv s="1">
    <v>330</v>
  </rv>
  <rv s="2">
    <v>https://www.bing.com/th?id=Adec641ef8d5f60ab8eab3f86c06c2a89&amp;qlt=95</v>
    <v>https://www.bing.com/images/search?form=xlimg&amp;q=gap+inc</v>
    <v>Image of Gap Inc</v>
  </rv>
  <rv s="3">
    <v>en-US</v>
    <v>a1u5hw</v>
    <v>268435456</v>
    <v>268435457</v>
    <v>1</v>
    <v>5</v>
    <v>Gap Inc</v>
    <v>7</v>
    <v>8</v>
    <v>Finance</v>
    <v>4</v>
    <v>35.68</v>
    <v>21.84</v>
    <v>0.71144099999999999</v>
    <v>Arthur Peck</v>
    <v>-0.17</v>
    <v>-5.5339999999999999E-3</v>
    <v>Gap is a global apparel and accessories retailer for men, women, and children operating under the brand names of Gap, Banana Republic, Old Navy, Athleta, and Intermix. Distribution channels include about 3,170 specialty and outlet stores, online, and franchises. About 79% of revenue is generated in the United States, and just under 80% of revenue comes from the Gap and Old Navy brands.</v>
    <v>USD</v>
    <v>135000</v>
    <v>NYSE</v>
    <v>NYS</v>
    <v>126</v>
    <v>Two Folsom Street, San Francisco, CA 94105 USA</v>
    <v>31.08</v>
    <v>332</v>
    <v>Apparel Stores</v>
    <v>Stock</v>
    <v>8/08/2018 15:35:44</v>
    <v>17</v>
    <v>30.32</v>
    <v>11825569933.52</v>
    <v>Gap Inc</v>
    <v>30.73</v>
    <v>13.850415999999999</v>
    <v>30.72</v>
    <v>30.55</v>
    <v>384946937.94010401</v>
    <v>GPS</v>
    <v>691399</v>
    <v>4966795.4603174599</v>
    <v>1969</v>
  </rv>
  <rv s="1">
    <v>333</v>
  </rv>
  <rv s="0">
    <v>en-US</v>
    <v>a1q44c</v>
    <v>268435456</v>
    <v>268435457</v>
    <v>1</v>
    <v>0</v>
    <v>Cabot Oil &amp; Gas Corp</v>
    <v>2</v>
    <v>3</v>
    <v>Finance</v>
    <v>4</v>
    <v>29.57</v>
    <v>21.71</v>
    <v>0.32959500000000003</v>
    <v>Dan O. Dinges</v>
    <v>-0.13</v>
    <v>-5.4810000000000006E-3</v>
    <v>Houston-based Cabot Oil &amp; Gas is an independent exploration and production company with operations in Appalachia. At year-end 2017, Cabot's proved reserves were 9.7 trillion cubic feet of equivalent, with net production of approximately 1,875 million cubic feet of equivalent per day. All of Cabot’s production is Marcellus dry natural gas.</v>
    <v>USD</v>
    <v>468</v>
    <v>NYSE</v>
    <v>NYS</v>
    <v>126</v>
    <v>840 Gessner Road, Houston, TX 77024 USA</v>
    <v>23.745000000000001</v>
    <v>Oil &amp; Gas E&amp;P</v>
    <v>Stock</v>
    <v>8/08/2018 15:35:07</v>
    <v>17</v>
    <v>23.48</v>
    <v>10431639244.68</v>
    <v>Cabot Oil &amp; Gas Corp</v>
    <v>23.63</v>
    <v>78.740156999999996</v>
    <v>23.72</v>
    <v>23.59</v>
    <v>439782430.21416497</v>
    <v>COG</v>
    <v>1389731</v>
    <v>5642720.1587301604</v>
    <v>1989</v>
  </rv>
  <rv s="1">
    <v>335</v>
  </rv>
  <rv s="0">
    <v>en-US</v>
    <v>b17tur</v>
    <v>268435456</v>
    <v>268435457</v>
    <v>1</v>
    <v>0</v>
    <v>Evergy Inc</v>
    <v>2</v>
    <v>3</v>
    <v>Finance</v>
    <v>4</v>
    <v>57.09</v>
    <v>50.89</v>
    <v>0.31106600000000001</v>
    <v>Terry D. Bassham</v>
    <v>-0.31</v>
    <v>-5.4749999999999998E-3</v>
    <v>Evergy is a regulated electric utility serving eastern Kansas and western Missouri. Major operating subsidiaries include Kansas City Power &amp; Light, KCP&amp;L Greater Missouri Operations, and Kansas Gas &amp; Electric. The company has a combined rate base of approximately $13 billion, about half in Kansas and half split between Missouri and federal jurisdiction. Evergy operates and owns 94% of the 1,200 MW Wolf Creek nuclear plant that supplies about 7% of the company's electricity sales. Coal generation supplies about 43% of total sales and company-owned wind accounts for 20%. Including purchased power contracts, Evergy gets about 30% of its power from wind, making it one of the largest wind energy providers in the U.S.</v>
    <v>USD</v>
    <v>2205</v>
    <v>NYSE</v>
    <v>NYS</v>
    <v>126</v>
    <v>818 South Kansas Avenue, Topeka, KS 66612 USA</v>
    <v>56.62</v>
    <v>Utilities - Regulated Electric</v>
    <v>Stock</v>
    <v>8/08/2018 15:28:14</v>
    <v>17</v>
    <v>56.15</v>
    <v>15241670741.719999</v>
    <v>Evergy Inc</v>
    <v>56.41</v>
    <v>24.752475</v>
    <v>56.62</v>
    <v>56.31</v>
    <v>269192347.96397001</v>
    <v>EVRG</v>
    <v>297819</v>
    <v>1735368.63636364</v>
    <v>1924</v>
  </rv>
  <rv s="1">
    <v>337</v>
  </rv>
  <rv s="2">
    <v>https://www.bing.com/th?id=A12ac68367a173f5714e8882f92d5a9f4&amp;qlt=95</v>
    <v>https://www.bing.com/images/search?form=xlimg&amp;q=american+international+group</v>
    <v>Image of American International Group Inc</v>
  </rv>
  <rv s="3">
    <v>en-US</v>
    <v>a1n6f2</v>
    <v>268435456</v>
    <v>268435457</v>
    <v>1</v>
    <v>5</v>
    <v>American International Group Inc</v>
    <v>7</v>
    <v>8</v>
    <v>Finance</v>
    <v>4</v>
    <v>65.55</v>
    <v>49.57</v>
    <v>1.2556890000000001</v>
    <v>Brian Duperreault</v>
    <v>-0.28999999999999998</v>
    <v>-5.4730000000000004E-3</v>
    <v>American International Group is one of the largest insurance and financial services firms in the world and has a global footprint. It operates through a wide range of subsidiaries that provide property, casualty, and life insurance. Its revenue is split roughly evenly between commercial and consumer lines.</v>
    <v>USD</v>
    <v>49800</v>
    <v>NYSE</v>
    <v>NYS</v>
    <v>126</v>
    <v>175 Water Street, New York, NY 10038 USA</v>
    <v>53.1</v>
    <v>339</v>
    <v>Insurance - Diversified</v>
    <v>Stock</v>
    <v>8/08/2018 15:36:20</v>
    <v>17</v>
    <v>52.3</v>
    <v>46559026726.945</v>
    <v>American International Group Inc</v>
    <v>52.95</v>
    <v>526.315789</v>
    <v>52.99</v>
    <v>52.7</v>
    <v>878637983.14672601</v>
    <v>AIG</v>
    <v>1503632</v>
    <v>4552778.1612903196</v>
    <v>1967</v>
  </rv>
  <rv s="1">
    <v>340</v>
  </rv>
  <rv s="2">
    <v>https://www.bing.com/th?id=A10f3aca41262dec4fa8e7ae778ea9a00&amp;qlt=95</v>
    <v>https://www.bing.com/images/search?form=xlimg&amp;q=fleetcor</v>
    <v>Image of Fleetcor Technologies Inc</v>
  </rv>
  <rv s="3">
    <v>en-US</v>
    <v>a1t377</v>
    <v>268435456</v>
    <v>268435457</v>
    <v>1</v>
    <v>5</v>
    <v>Fleetcor Technologies Inc</v>
    <v>7</v>
    <v>8</v>
    <v>Finance</v>
    <v>4</v>
    <v>225.92</v>
    <v>138.43</v>
    <v>1.343691</v>
    <v>Mr. Ronald F. Clarke</v>
    <v>-1.19</v>
    <v>-5.4710000000000002E-3</v>
    <v>Fleetcor Technologies, Inc. is a provider of specialised payment products. The company offers fleet cards, food cards, corporate lodging discount cards, and other specialised payment services. Fleetcor's systems enable its customers to manage and control their commercial payments and loyalty-card programmes. Customers include commercial fleet operators, major oil companies, petroleum marketers, and government entities. Further, Fleetcor offers customised analysis solutions to its clients, offering business productivity tracking capabilities. North America is the largest geographic operating segment.</v>
    <v>USD</v>
    <v>7890</v>
    <v>NYSE</v>
    <v>NYS</v>
    <v>126</v>
    <v>5445 Triangle Parkway, Peachtree Corners, GA 30092-2575 USA</v>
    <v>218.46</v>
    <v>342</v>
    <v>Business Services</v>
    <v>Stock</v>
    <v>8/08/2018 15:28:35</v>
    <v>17</v>
    <v>216.68</v>
    <v>19160933030.91</v>
    <v>Fleetcor Technologies Inc</v>
    <v>217.66</v>
    <v>25.575448000000002</v>
    <v>217.53</v>
    <v>216.34</v>
    <v>88084094.290029004</v>
    <v>FLT</v>
    <v>67509</v>
    <v>1126536.3968253999</v>
    <v>1986</v>
  </rv>
  <rv s="1">
    <v>343</v>
  </rv>
  <rv s="0">
    <v>en-US</v>
    <v>a1vb5r</v>
    <v>268435456</v>
    <v>268435457</v>
    <v>1</v>
    <v>0</v>
    <v>IDEXX Laboratories Inc</v>
    <v>2</v>
    <v>3</v>
    <v>Finance</v>
    <v>4</v>
    <v>252.49</v>
    <v>146.09</v>
    <v>0.68930100000000005</v>
    <v>Mr. Jonathan W. Ayers</v>
    <v>-1.32</v>
    <v>-5.3749999999999996E-3</v>
    <v>Idexx Laboratories primarily develops, manufactures, and distributes diagnostic products, equipment, and services for pets and livestock. Its key product lines include single-use canine and feline test kits that veterinarians can employ in the office, laboratory equipment for blood-panel analysis, reference lab services, and tests to detect and manage disease in livestock. Idexx gets about 42% of its revenue from outside the United States.</v>
    <v>USD</v>
    <v>7600</v>
    <v>NASDAQ</v>
    <v>NAS</v>
    <v>126</v>
    <v>One IDEXX Drive, Westbrook, ME 04092 USA</v>
    <v>246.3099</v>
    <v>Diagnostics &amp; Research</v>
    <v>Stock</v>
    <v>8/08/2018 15:31:31</v>
    <v>17</v>
    <v>243.49</v>
    <v>21150708866.639999</v>
    <v>IDEXX Laboratories Inc</v>
    <v>246.26</v>
    <v>70.422534999999996</v>
    <v>245.6</v>
    <v>244.28</v>
    <v>86118521.443973899</v>
    <v>IDXX</v>
    <v>86950</v>
    <v>412145.921875</v>
    <v>1983</v>
  </rv>
  <rv s="1">
    <v>345</v>
  </rv>
  <rv s="0">
    <v>en-US</v>
    <v>a1mvm7</v>
    <v>268435456</v>
    <v>268435457</v>
    <v>1</v>
    <v>0</v>
    <v>Archer-Daniels Midland Co</v>
    <v>2</v>
    <v>3</v>
    <v>Finance</v>
    <v>4</v>
    <v>50.6</v>
    <v>38.590000000000003</v>
    <v>1.0399590000000001</v>
    <v>Mr. Juan R. Luciano</v>
    <v>-0.27</v>
    <v>-5.3730000000000002E-3</v>
    <v>Archer Daniels Midland is a major processor of oilseeds, corn, wheat, and other agricultural commodities. Additionally, the company owns an extensive network of logistical assets to store and transport crops around the globe. Its end products include vegetable oil and meal, corn sweeteners, flour, feed ingredients, ethanol, and natural flavors.</v>
    <v>USD</v>
    <v>31300</v>
    <v>NYSE</v>
    <v>NYS</v>
    <v>126</v>
    <v>77 West Wacker Drive, Chicago, IL 60601 USA</v>
    <v>50.31</v>
    <v>Farm Products</v>
    <v>Stock</v>
    <v>8/08/2018 15:35:18</v>
    <v>17</v>
    <v>49.69</v>
    <v>27943882067.833599</v>
    <v>Archer-Daniels Midland Co</v>
    <v>50.26</v>
    <v>14.641287999999999</v>
    <v>50.25</v>
    <v>49.98</v>
    <v>556097155.57877803</v>
    <v>ADM</v>
    <v>594123</v>
    <v>3280471.15873016</v>
    <v>1923</v>
  </rv>
  <rv s="1">
    <v>347</v>
  </rv>
  <rv s="0">
    <v>en-US</v>
    <v>a1tvoc</v>
    <v>268435456</v>
    <v>268435457</v>
    <v>1</v>
    <v>0</v>
    <v>Gilead Sciences Inc</v>
    <v>2</v>
    <v>3</v>
    <v>Finance</v>
    <v>4</v>
    <v>89.54</v>
    <v>64.27</v>
    <v>1.0436650000000001</v>
    <v>Dr. John F. Milligan, PhD</v>
    <v>-0.42</v>
    <v>-5.3600000000000002E-3</v>
    <v>Gilead Sciences develops and markets therapies to treat life-threatening infectious diseases, with the core of its portfolio focused on HIV and hepatitis B and C. The acquisitions of Corus Pharma, Myogen, CV Therapeutics, Arresto Biosciences, and Calistoga have broadened this focus to include pulmonary and cardiovascular diseases and cancer. Gilead's acquisition of Pharmasset brought rights to hepatitis C drug Sovaldi, which is also part of combination drug Harvoni, and the Kite acquisition boosted Gilead's exposure to cell therapy in oncology.</v>
    <v>USD</v>
    <v>10000</v>
    <v>NASDAQ</v>
    <v>NAS</v>
    <v>126</v>
    <v>333 Lakeside Drive, Foster City, CA 94404 USA</v>
    <v>78.38</v>
    <v>Biotechnology</v>
    <v>Stock</v>
    <v>8/08/2018 15:36:56</v>
    <v>17</v>
    <v>77.44</v>
    <v>101140493065.86</v>
    <v>Gilead Sciences Inc</v>
    <v>78.19</v>
    <v>46.296295999999998</v>
    <v>78.36</v>
    <v>77.94</v>
    <v>1290715838.0023</v>
    <v>GILD</v>
    <v>1129251</v>
    <v>3056112.9047619002</v>
    <v>1987</v>
  </rv>
  <rv s="1">
    <v>349</v>
  </rv>
  <rv s="2">
    <v>https://www.bing.com/th?id=A82811a43e33947cfae8005eae4af12f7&amp;qlt=95</v>
    <v>https://www.bing.com/images/search?form=xlimg&amp;q=american+tower+corporation</v>
    <v>Image of American Tower Corp</v>
  </rv>
  <rv s="3">
    <v>en-US</v>
    <v>a1ngur</v>
    <v>268435456</v>
    <v>268435457</v>
    <v>1</v>
    <v>5</v>
    <v>American Tower Corp</v>
    <v>7</v>
    <v>8</v>
    <v>Finance</v>
    <v>4</v>
    <v>155.28</v>
    <v>130.37</v>
    <v>0.837619</v>
    <v>James D. Taiclet,Jr//Steven C. Marshall</v>
    <v>-0.8</v>
    <v>-5.3319999999999999E-3</v>
    <v>American Tower owns and leases roughly 170,000 cell towers throughout the U.S., Asia, Latin America, Europe, and the Middle East. It leases space on its towers to wireless service providers, who install equipment on the towers to support their wireless networks. The company has a very concentrated customer base, with most revenue in each market being generated by just the top few mobile carriers. The company operates more than 40,000 towers in the U.S., which accounted for more than half of the company’s total revenue in 2017. Outside the U.S., American Tower’s greatest presence is in India and Brazil, where it operates roughly 75,000 and 19,000 towers, respectively. American Tower operates as a real estate investment trust (REIT).</v>
    <v>USD</v>
    <v>4752</v>
    <v>NYSE</v>
    <v>NYS</v>
    <v>126</v>
    <v>116 Huntington Avenue, Boston, MA 02116 USA</v>
    <v>150.27000000000001</v>
    <v>351</v>
    <v>Telecom Services</v>
    <v>Stock</v>
    <v>8/08/2018 15:34:38</v>
    <v>17</v>
    <v>148.68</v>
    <v>65724098797.220001</v>
    <v>American Tower Corp</v>
    <v>150.27000000000001</v>
    <v>59.880240000000001</v>
    <v>150.05000000000001</v>
    <v>149.25</v>
    <v>438014653.76354599</v>
    <v>AMT</v>
    <v>238313</v>
    <v>1915611.57142857</v>
    <v>1995</v>
  </rv>
  <rv s="1">
    <v>352</v>
  </rv>
  <rv s="2">
    <v>https://www.bing.com/th?id=A4e4d72ebc96b22d7d8dfc96f6106e1ac&amp;qlt=95</v>
    <v>https://www.bing.com/images/search?form=xlimg&amp;q=tripadvisor</v>
    <v>Image of TripAdvisor Inc</v>
  </rv>
  <rv s="3">
    <v>en-US</v>
    <v>a24ha2</v>
    <v>268435456</v>
    <v>268435457</v>
    <v>1</v>
    <v>5</v>
    <v>TripAdvisor Inc</v>
    <v>7</v>
    <v>8</v>
    <v>Finance</v>
    <v>4</v>
    <v>62.36</v>
    <v>29.5</v>
    <v>1.735336</v>
    <v>Mr. Stephen Kaufer</v>
    <v>-0.28999999999999998</v>
    <v>-5.3220000000000003E-3</v>
    <v>TripAdvisor is the world’s leading travel metasearch company. The website offers 661 million reviews and information on 4.7 million restaurants, 1,200,000 hotels, 855,000 vacation rentals, and 975,000 experiences (121,000 online bookable). In 2017, 77% of revenue came from the company's hotel segment, which includes revenue generated through advertising on its metasearch platform as well as commissions received on its Instant Booking platform. The other 23% from its nonhotel segment includes vacation rental, experience, and restaurant revenue.</v>
    <v>USD</v>
    <v>3250</v>
    <v>NASDAQ</v>
    <v>NAS</v>
    <v>126</v>
    <v>400 1st Avenue, Needham, MA 02494 USA</v>
    <v>54.59</v>
    <v>354</v>
    <v>Leisure</v>
    <v>Stock</v>
    <v>8/08/2018 15:36:00</v>
    <v>17</v>
    <v>53.65</v>
    <v>7461939994.25</v>
    <v>TripAdvisor Inc</v>
    <v>54.13</v>
    <v>90.090090000000004</v>
    <v>54.49</v>
    <v>54.2</v>
    <v>136941457.042577</v>
    <v>TRIP</v>
    <v>305837</v>
    <v>2115413.0952380998</v>
    <v>2011</v>
  </rv>
  <rv s="1">
    <v>355</v>
  </rv>
  <rv s="2">
    <v>https://www.bing.com/th?id=Aa1bc3e48789f8172b90310c79bc48cc4&amp;qlt=95</v>
    <v>https://www.bing.com/images/search?form=xlimg&amp;q=carmax</v>
    <v>Image of CarMax Inc</v>
  </rv>
  <rv s="3">
    <v>en-US</v>
    <v>a1wksm</v>
    <v>268435456</v>
    <v>268435457</v>
    <v>1</v>
    <v>5</v>
    <v>CarMax Inc</v>
    <v>7</v>
    <v>8</v>
    <v>Finance</v>
    <v>4</v>
    <v>81.67</v>
    <v>57.05</v>
    <v>1.552114</v>
    <v>William D. Nash</v>
    <v>-0.4</v>
    <v>-5.293E-3</v>
    <v>CarMax sells, finances, and services used and new cars through a chain of nearly 200 retail stores. It was formed in 1993 as a unit of Circuit City and was spun off into an independent company in late 2002. Used-vehicle sales account for over 84% of revenue, wholesale about 13%, and the remaining portion is composed of extended service plans, and repair. In fiscal 2018, the company retailed and wholesaled 721,512 and 408,509 used vehicles, respectively.</v>
    <v>USD</v>
    <v>25110</v>
    <v>NYSE</v>
    <v>NYS</v>
    <v>126</v>
    <v>12800 Tuckahoe Creek Parkway, Richmond, VA 23238 USA</v>
    <v>75.819999999999993</v>
    <v>357</v>
    <v>Auto &amp; Truck Dealerships</v>
    <v>Stock</v>
    <v>8/08/2018 15:34:23</v>
    <v>17</v>
    <v>75.180000000000007</v>
    <v>13281142425.16</v>
    <v>CarMax Inc</v>
    <v>75.69</v>
    <v>19.841270000000002</v>
    <v>75.569999999999993</v>
    <v>75.17</v>
    <v>175746227.67182699</v>
    <v>KMX</v>
    <v>192996</v>
    <v>1757875.453125</v>
    <v>1996</v>
  </rv>
  <rv s="1">
    <v>358</v>
  </rv>
  <rv s="2">
    <v>https://www.bing.com/th?id=A35652bdefc15142a2f24ae75370d650c&amp;qlt=95</v>
    <v>https://www.bing.com/images/search?form=xlimg&amp;q=kellogg%27s</v>
    <v>Image of Kellogg Co</v>
  </rv>
  <rv s="3">
    <v>en-US</v>
    <v>a1wdp2</v>
    <v>268435456</v>
    <v>268435457</v>
    <v>1</v>
    <v>5</v>
    <v>Kellogg Co</v>
    <v>7</v>
    <v>8</v>
    <v>Finance</v>
    <v>4</v>
    <v>73.239999999999995</v>
    <v>56.4</v>
    <v>0.51217000000000001</v>
    <v>Mr. Steven A. Cahillane</v>
    <v>-0.38</v>
    <v>-5.2859999999999999E-3</v>
    <v>Founded in 1906, Kellogg is a leading global producer and marketer of cereal, cookies, crackers, and other packaged foods. The firm's offerings are manufactured in 21 countries and marketed in more than 180 countries. Its product mix includes well-known brands such as Special K, Frosted Flakes, Froot Loops, Rice Krispies, Pop-Tarts, Eggo, Keebler, and Morningstar Farms. The firm added the Pringles brand to its mix in 2012. Sales outside its home turf account for around one third of Kellogg's consolidated sales base.</v>
    <v>USD</v>
    <v>33000</v>
    <v>NYSE</v>
    <v>NYS</v>
    <v>126</v>
    <v>One Kellogg Square, Battle Creek, MI 49016-3599 USA</v>
    <v>72.239999999999995</v>
    <v>360</v>
    <v>Packaged Foods</v>
    <v>Stock</v>
    <v>8/08/2018 15:36:55</v>
    <v>17</v>
    <v>71.33</v>
    <v>24737693836.447498</v>
    <v>Kellogg Co</v>
    <v>72.150000000000006</v>
    <v>14.306152000000001</v>
    <v>71.89</v>
    <v>71.510000000000005</v>
    <v>344104796.723432</v>
    <v>K</v>
    <v>475401</v>
    <v>2429408.328125</v>
    <v>1922</v>
  </rv>
  <rv s="1">
    <v>361</v>
  </rv>
  <rv s="2">
    <v>https://www.bing.com/th?id=A4297450c1c009476f956a70d795dc61d&amp;qlt=95</v>
    <v>https://www.bing.com/images/search?form=xlimg&amp;q=ball+corporation</v>
    <v>Image of Ball Corp</v>
  </rv>
  <rv s="3">
    <v>en-US</v>
    <v>a1oma2</v>
    <v>268435456</v>
    <v>268435457</v>
    <v>1</v>
    <v>5</v>
    <v>Ball Corp</v>
    <v>7</v>
    <v>8</v>
    <v>Finance</v>
    <v>4</v>
    <v>43.24</v>
    <v>34.71</v>
    <v>0.84609500000000004</v>
    <v>John A. Hayes</v>
    <v>-0.22</v>
    <v>-5.2710000000000005E-3</v>
    <v>Ball is the world's largest metal can manufacturer. The company remains focused on both cost reductions associated with its acquisition of Rexam, and on pivoting toward faster-growing emerging-market economies in beverage cans. Ball maintains a small presence in both the North American food can market and the U.S. defense industry through its aerospace segment.</v>
    <v>USD</v>
    <v>18300</v>
    <v>NYSE</v>
    <v>NYS</v>
    <v>126</v>
    <v>10 Longs Peak Drive, Broomfield, CO 80021-2510 USA</v>
    <v>41.64</v>
    <v>363</v>
    <v>Packaging &amp; Containers</v>
    <v>Stock</v>
    <v>8/08/2018 15:33:04</v>
    <v>17</v>
    <v>41.42</v>
    <v>14272324511</v>
    <v>Ball Corp</v>
    <v>41.63</v>
    <v>32.894736999999999</v>
    <v>41.74</v>
    <v>41.52</v>
    <v>341933984.45136601</v>
    <v>BLL</v>
    <v>346089</v>
    <v>2669483.9047619002</v>
    <v>1922</v>
  </rv>
  <rv s="1">
    <v>364</v>
  </rv>
  <rv s="2">
    <v>https://www.bing.com/th?id=A9b24ed865b9666c9e6383b9074f6904e&amp;qlt=95</v>
    <v>https://www.bing.com/images/search?form=xlimg&amp;q=avery+dennison</v>
    <v>Image of Avery Dennison Corp</v>
  </rv>
  <rv s="3">
    <v>en-US</v>
    <v>a1o1ar</v>
    <v>268435456</v>
    <v>268435457</v>
    <v>1</v>
    <v>5</v>
    <v>Avery Dennison Corp</v>
    <v>7</v>
    <v>8</v>
    <v>Finance</v>
    <v>4</v>
    <v>123.67</v>
    <v>91.75</v>
    <v>1.3184</v>
    <v>Mr. Mitchell R. Butier</v>
    <v>-0.59</v>
    <v>-5.254E-3</v>
    <v>Avery Dennison manufactures pressure-sensitive materials, merchandise tags, and labels. The company also runs a specialty converting business that produces radio-frequency identification inlays and labels. Avery Dennison draws a significant amount of revenue from outside the United States, with international operations accounting for the majority of total sales.</v>
    <v>USD</v>
    <v>30000</v>
    <v>NYSE</v>
    <v>NYS</v>
    <v>126</v>
    <v>207 Goode Avenue, Glendale, CA 91203 USA</v>
    <v>112.65</v>
    <v>366</v>
    <v>Business Equipment</v>
    <v>Stock</v>
    <v>8/08/2018 15:29:34</v>
    <v>17</v>
    <v>111.44</v>
    <v>9769840373.9200001</v>
    <v>Avery Dennison Corp</v>
    <v>112.65</v>
    <v>37.735849000000002</v>
    <v>112.3</v>
    <v>111.71</v>
    <v>86997688.102582395</v>
    <v>AVY</v>
    <v>95559</v>
    <v>655949.12698412698</v>
    <v>1977</v>
  </rv>
  <rv s="1">
    <v>367</v>
  </rv>
  <rv s="2">
    <v>https://www.bing.com/th?id=Aad0e90ef301b80f9de5b17f638db1961&amp;qlt=95</v>
    <v>https://www.bing.com/images/search?form=xlimg&amp;q=cummins</v>
    <v>Image of Cummins Inc</v>
  </rv>
  <rv s="3">
    <v>en-US</v>
    <v>a1pxec</v>
    <v>268435456</v>
    <v>268435457</v>
    <v>1</v>
    <v>5</v>
    <v>Cummins Inc</v>
    <v>7</v>
    <v>8</v>
    <v>Finance</v>
    <v>4</v>
    <v>194.18</v>
    <v>129.9</v>
    <v>1.1120030000000001</v>
    <v>N. Thomas Linebarger</v>
    <v>-0.75</v>
    <v>-5.2220000000000001E-3</v>
    <v>Founded in 1919, Indiana-based Cummins designs, manufactures, distributes, and services diesel and natural gas engines, electric power generation systems, and engine-related products. It sells components directly to equipment manufacturers, including Paccar and Daimler as well as to a network of roughly 600 distributors and 7,400 dealers. Cummins generates about $20 billion in annual sales, of which 45% are earned outside the U.S. The company employs 55,400 people worldwide.</v>
    <v>USD</v>
    <v>58600</v>
    <v>NYSE</v>
    <v>NYS</v>
    <v>126</v>
    <v>500 Jackson Street, Columbus, IN 47202-3005 USA</v>
    <v>144.38999999999999</v>
    <v>369</v>
    <v>Diversified Industrials</v>
    <v>Stock</v>
    <v>8/08/2018 15:35:18</v>
    <v>17</v>
    <v>142.38</v>
    <v>23358402223.27</v>
    <v>Cummins Inc</v>
    <v>143.62</v>
    <v>22.321428999999998</v>
    <v>143.63</v>
    <v>142.88</v>
    <v>162628992.71231601</v>
    <v>CMI</v>
    <v>308035</v>
    <v>1244883.68253968</v>
    <v>1919</v>
  </rv>
  <rv s="1">
    <v>370</v>
  </rv>
  <rv s="2">
    <v>https://www.bing.com/th?id=A8e79450093e71137d0bdbfc778210ed1&amp;qlt=95</v>
    <v>https://www.bing.com/images/search?form=xlimg&amp;q=dowdupont</v>
    <v>Image of DowDuPont Inc</v>
  </rv>
  <rv s="3">
    <v>en-US</v>
    <v>a1rfsm</v>
    <v>268435456</v>
    <v>268435457</v>
    <v>1</v>
    <v>5</v>
    <v>DowDuPont Inc</v>
    <v>7</v>
    <v>8</v>
    <v>Finance</v>
    <v>4</v>
    <v>77.08</v>
    <v>61.27</v>
    <v>1.2549459999999999</v>
    <v>Mr. Edward D. Breen</v>
    <v>-0.35</v>
    <v>-5.1370000000000001E-3</v>
    <v>DowDuPont is a diversified global chemicals and materials company that was formed from the merger of Dow Chemical and DuPont. Its portfolio includes basic chemicals, agriculture, automotive, electronics and communication, construction, healthcare, and safety and protection. The company also sells genetically modified seeds, making it one of the most prominent global seed providers. By the end of 2019, DowDuPont plans to split into three separate companies--one company each in agriculture, materials science, and specialty products.</v>
    <v>USD</v>
    <v>98000</v>
    <v>NYSE</v>
    <v>NYS</v>
    <v>126</v>
    <v>c/o The Dow Chemical Company, Midland, MI 48674 USA</v>
    <v>68.39</v>
    <v>372</v>
    <v>Chemicals</v>
    <v>Stock</v>
    <v>8/08/2018 15:36:34</v>
    <v>17</v>
    <v>67.63</v>
    <v>156505912365.93799</v>
    <v>DowDuPont Inc</v>
    <v>68.19</v>
    <v>172.413793</v>
    <v>68.13</v>
    <v>67.78</v>
    <v>2297165894.1132798</v>
    <v>DWDP</v>
    <v>1376230</v>
    <v>6843888.6349206399</v>
    <v>1947</v>
  </rv>
  <rv s="1">
    <v>373</v>
  </rv>
  <rv s="2">
    <v>https://www.bing.com/th?id=A638757a793c177d5bc12de88e97ef19b&amp;qlt=95</v>
    <v>https://www.bing.com/images/search?form=xlimg&amp;q=universal+health+services</v>
    <v>Image of Universal Health Services Inc</v>
  </rv>
  <rv s="3">
    <v>en-US</v>
    <v>a24v8m</v>
    <v>268435456</v>
    <v>268435457</v>
    <v>1</v>
    <v>5</v>
    <v>Universal Health Services Inc</v>
    <v>7</v>
    <v>8</v>
    <v>Finance</v>
    <v>4</v>
    <v>128.15</v>
    <v>95.26</v>
    <v>0.85538099999999995</v>
    <v>Alan B. Miller</v>
    <v>-0.64</v>
    <v>-5.1320000000000003E-3</v>
    <v>Universal Health Services owns and operates acute care hospitals, behavior health centers, surgical hospitals, ambulatory surgery centers, and radiation oncology centers. The firm operates in two key segments: Acute Care Hospital Services and Behavioral Health Services. The Acute Care Hospital Services segment includes the firm’s acute care hospitals, surgical hospitals, and surgery and oncology centers. Each segment contributes roughly half of the firm’s overall revenue. Universal Health Services receives a significant portion of its net patient revenue from Medicare and Medicaid. The largest proportion of the firm’s net patient revenue is paid by managed care organizations.</v>
    <v>USD</v>
    <v>76600</v>
    <v>NYSE</v>
    <v>NYS</v>
    <v>126</v>
    <v>367 South Gulph Road, Universal Corporate Center, King Of Prussia, PA 19406-0958 USA</v>
    <v>125.47</v>
    <v>375</v>
    <v>Medical Care</v>
    <v>Stock</v>
    <v>8/08/2018 15:28:34</v>
    <v>17</v>
    <v>124.04</v>
    <v>11733797681.190001</v>
    <v>Universal Health Services Inc</v>
    <v>125.14</v>
    <v>15.455951000000001</v>
    <v>124.71</v>
    <v>124.07</v>
    <v>94088667.157325</v>
    <v>UHS</v>
    <v>88769</v>
    <v>775418.84126984095</v>
    <v>1979</v>
  </rv>
  <rv s="1">
    <v>376</v>
  </rv>
  <rv s="2">
    <v>https://www.bing.com/th?id=Adf1c544c08c6b2a0eff4af86bc01cdd4&amp;qlt=95</v>
    <v>https://www.bing.com/images/search?form=xlimg&amp;q=a.+o.+smith</v>
    <v>Image of A.O. Smith Corp</v>
  </rv>
  <rv s="3">
    <v>en-US</v>
    <v>a1nkm7</v>
    <v>268435456</v>
    <v>268435457</v>
    <v>1</v>
    <v>5</v>
    <v>A.O. Smith Corp</v>
    <v>7</v>
    <v>8</v>
    <v>Finance</v>
    <v>4</v>
    <v>68.39</v>
    <v>53.42</v>
    <v>1.4185380000000001</v>
    <v>Mr. Ajita G. Rajendra//Ajita G. Rajendra</v>
    <v>-0.3</v>
    <v>-5.0739999999999995E-3</v>
    <v>A.O. Smith Corporation manufactures and markets comprehensive lines of residential and commercial gas, gas tankless, and electric water heaters. Supplementary products include water heating equipment, condensing and noncondensing boilers, and water system tanks. The company’s two operating segments are by geographic region: North America (majority of total revenue) and Rest of World. A material portion of sales in North America derive from replacing existing products, and the company utilizes a wholesale distribution channel and multiple selling locations. The Rest of World segment sells primarily to Asian countries, and operates sales offices to expand distribution and market its product portfolio.</v>
    <v>USD</v>
    <v>16100</v>
    <v>NYSE</v>
    <v>NYS</v>
    <v>126</v>
    <v>11270 West Park Place, Milwaukee, WI 53224-9508 USA</v>
    <v>59.09</v>
    <v>378</v>
    <v>Diversified Industrials</v>
    <v>Stock</v>
    <v>8/08/2018 15:35:34</v>
    <v>17</v>
    <v>58.52</v>
    <v>10036785748.530001</v>
    <v>A.O. Smith Corp</v>
    <v>59.09</v>
    <v>30.864197999999998</v>
    <v>59.12</v>
    <v>58.82</v>
    <v>169769718.34455299</v>
    <v>AOS</v>
    <v>158894</v>
    <v>1247015.6349206399</v>
    <v>1916</v>
  </rv>
  <rv s="1">
    <v>379</v>
  </rv>
  <rv s="0">
    <v>en-US</v>
    <v>a1np4c</v>
    <v>268435456</v>
    <v>268435457</v>
    <v>1</v>
    <v>0</v>
    <v>Alexandria Real Estate Equities Inc</v>
    <v>2</v>
    <v>3</v>
    <v>Finance</v>
    <v>4</v>
    <v>134.37</v>
    <v>114</v>
    <v>0.80300499999999997</v>
    <v>Peter Moglia//Mr. Stephen A. Richardson</v>
    <v>-0.63</v>
    <v>-4.9419999999999993E-3</v>
    <v>Alexandria Real Estate Equities is a real estate investment trust primarily engaged in the acquisition, development, and leasing of urban offices on science and technology campuses throughout the United States. The company redevelops offices, warehouses, and shell space for its tenants in areas close to high concentrations of specialized research institutions and businesses. The majority of Alexandria's real estate portfolio is split between the Greater Boston and San Francisco areas. The company derives nearly all of its income in the form of revenue from its tenant companies. Alexandria's largest customers in terms of revenue are public biotechnology, multinational pharmaceutical, life science product, and academic and medical research entities.</v>
    <v>USD</v>
    <v>323</v>
    <v>NYSE</v>
    <v>NYS</v>
    <v>126</v>
    <v>385 East Colorado Boulevard, Pasadena, CA 91101 USA</v>
    <v>127.95</v>
    <v>REIT - Office</v>
    <v>Stock</v>
    <v>8/08/2018 15:35:18</v>
    <v>17</v>
    <v>126.74</v>
    <v>13426955822.16</v>
    <v>Alexandria Real Estate Equities Inc</v>
    <v>127.68</v>
    <v>46.296295999999998</v>
    <v>127.48</v>
    <v>126.85</v>
    <v>105325979.15092599</v>
    <v>ARE</v>
    <v>78080</v>
    <v>674288.03174603195</v>
    <v>1994</v>
  </rv>
  <rv s="1">
    <v>381</v>
  </rv>
  <rv s="2">
    <v>https://www.bing.com/th?id=Af6d78f1f629518fb70191763d4bc593b&amp;qlt=95</v>
    <v>https://www.bing.com/images/search?form=xlimg&amp;q=ansys</v>
    <v>Image of Ansys Inc</v>
  </rv>
  <rv s="3">
    <v>en-US</v>
    <v>a1njh7</v>
    <v>268435456</v>
    <v>268435457</v>
    <v>1</v>
    <v>5</v>
    <v>Ansys Inc</v>
    <v>7</v>
    <v>8</v>
    <v>Finance</v>
    <v>4</v>
    <v>184.94499999999999</v>
    <v>119.2</v>
    <v>0.953125</v>
    <v>Dr. Ajei S. Gopal</v>
    <v>-0.85</v>
    <v>-4.9249999999999997E-3</v>
    <v>Founded in 1970, Ansys is an engineering simulation software company that enables its customers to test products by simulating multiple concepts before the manufacturing or design process is complete. Ansys' software makes it easy for companies to develop products better, faster, and less expensively. Ansys serves over 40,000 customers, and its software can be found in industries such as aerospace and defense, automotive, energy, healthcare, electronics, consumer goods, and many more. Around 75% of the company's revenue is recurring.</v>
    <v>USD</v>
    <v>2900</v>
    <v>NASDAQ</v>
    <v>NAS</v>
    <v>126</v>
    <v>2600 ANSYS Drive, Canonsburg, PA 15317 USA</v>
    <v>174.73500000000001</v>
    <v>383</v>
    <v>Software - Application</v>
    <v>Stock</v>
    <v>8/08/2018 15:30:00</v>
    <v>17</v>
    <v>171.19</v>
    <v>14382848317.68</v>
    <v>Ansys Inc</v>
    <v>173.38</v>
    <v>54.347825999999998</v>
    <v>172.58</v>
    <v>171.73</v>
    <v>83340180.3087264</v>
    <v>ANSS</v>
    <v>139251</v>
    <v>480983.171875</v>
    <v>1994</v>
  </rv>
  <rv s="1">
    <v>384</v>
  </rv>
  <rv s="0">
    <v>en-US</v>
    <v>az6zf2</v>
    <v>268435456</v>
    <v>268435457</v>
    <v>1</v>
    <v>0</v>
    <v>Welltower Inc</v>
    <v>2</v>
    <v>3</v>
    <v>Finance</v>
    <v>4</v>
    <v>75.58</v>
    <v>49.58</v>
    <v>0.275702</v>
    <v>Thomas J. Derosa</v>
    <v>-0.31</v>
    <v>-4.8570000000000002E-3</v>
    <v>Welltower owns a diversified healthcare portfolio of almost 1,300 in-place properties spread across the senior housing, medical office, and skilled nursing/post-acute care sectors. The portfolio includes over 100 properties in both Canada and the United Kingdom as the company looks for additional investment opportunities in countries with mature healthcare systems that operate similarly to that of the United States.</v>
    <v>USD</v>
    <v>392</v>
    <v>NYSE</v>
    <v>NYS</v>
    <v>126</v>
    <v>4500 Dorr Street, Toledo, OH 43615 USA</v>
    <v>64.16</v>
    <v>REIT - Healthcare Facilities</v>
    <v>Stock</v>
    <v>8/08/2018 15:33:54</v>
    <v>17</v>
    <v>63.29</v>
    <v>23631204839.68</v>
    <v>Welltower Inc</v>
    <v>63.75</v>
    <v>113.636364</v>
    <v>63.83</v>
    <v>63.52</v>
    <v>370220975.08507001</v>
    <v>WELL</v>
    <v>626481</v>
    <v>1993931</v>
    <v>1970</v>
  </rv>
  <rv s="1">
    <v>386</v>
  </rv>
  <rv s="10">
    <v>en-US</v>
    <v>a1zo52</v>
    <v>268435456</v>
    <v>268435457</v>
    <v>1</v>
    <v>17</v>
    <v>Public Service Enterprise Group Inc</v>
    <v>2</v>
    <v>3</v>
    <v>Finance</v>
    <v>4</v>
    <v>54.5</v>
    <v>45.05</v>
    <v>0.36518</v>
    <v>-0.25</v>
    <v>-4.8529999999999997E-3</v>
    <v>Public Service Enterprise Group is the holding company for a regulated utility (PSE&amp;G), a merchant power generation owner (PSEG Power), and an energy investment firm (PSEG Enterprise). PSE&amp;G provides regulated gas and electricity delivery services in New Jersey to a combined 4 million customers. PSEG Power owns and operates merchant power plants in the Mid-Atlantic, New York, and the Northeast. Energy Holdings invests in energy-related assets worldwide. PSEG also operates the Long Island Power Authority system.</v>
    <v>USD</v>
    <v>12945</v>
    <v>NYSE</v>
    <v>NYS</v>
    <v>126</v>
    <v>80 Park Plaza, Newark, NJ 07102 USA</v>
    <v>51.45</v>
    <v>Utilities - Diversified</v>
    <v>Stock</v>
    <v>8/08/2018 15:36:10</v>
    <v>17</v>
    <v>51.12</v>
    <v>25918033390.540001</v>
    <v>Public Service Enterprise Group Inc</v>
    <v>51.32</v>
    <v>11.976048</v>
    <v>51.51</v>
    <v>51.26</v>
    <v>503165082.324597</v>
    <v>PEG</v>
    <v>355113</v>
    <v>2956614.3968254002</v>
    <v>1985</v>
  </rv>
  <rv s="1">
    <v>388</v>
  </rv>
  <rv s="2">
    <v>https://www.bing.com/th?id=A526b53eb142e5d73e370f441a9fc3386&amp;qlt=95</v>
    <v>https://www.bing.com/images/search?form=xlimg&amp;q=nrg+energy</v>
    <v>Image of NRG Energy Inc</v>
  </rv>
  <rv s="3">
    <v>en-US</v>
    <v>a1ypc7</v>
    <v>268435456</v>
    <v>268435457</v>
    <v>1</v>
    <v>5</v>
    <v>NRG Energy Inc</v>
    <v>7</v>
    <v>8</v>
    <v>Finance</v>
    <v>4</v>
    <v>35.17</v>
    <v>22.9</v>
    <v>1.024799</v>
    <v>Mauricio Gutierrez</v>
    <v>-0.16500000000000001</v>
    <v>-4.8219999999999999E-3</v>
    <v>NRG Energy is one of the largest U.S. independent power producers, with 23 gigawatts of nuclear, coal, gas, and oil power generation capacity in Texas, California, and the Eastern United States. NRG also is one of the largest retail energy providers in the U.S., with 2.9 million customers. NRG divested its 47% stake in NRG Yield in early 2018, and exited Chapter 11 bankruptcy as a stand-alone entity in December 2003.</v>
    <v>USD</v>
    <v>5940</v>
    <v>NYSE</v>
    <v>NYS</v>
    <v>126</v>
    <v>804 Carnegie Center, Princeton, NJ 08540 USA</v>
    <v>34.380000000000003</v>
    <v>390</v>
    <v>Utilities - Independent Power Producers</v>
    <v>Stock</v>
    <v>8/08/2018 15:36:37</v>
    <v>17</v>
    <v>33.96</v>
    <v>10359076472.700001</v>
    <v>NRG Energy Inc</v>
    <v>34.36</v>
    <v>-5.810575</v>
    <v>34.215000000000003</v>
    <v>34.049999999999997</v>
    <v>302764181.578255</v>
    <v>NRG</v>
    <v>1457529</v>
    <v>4912662.796875</v>
    <v>1992</v>
  </rv>
  <rv s="1">
    <v>391</v>
  </rv>
  <rv s="0">
    <v>en-US</v>
    <v>a1vwxm</v>
    <v>268435456</v>
    <v>268435457</v>
    <v>1</v>
    <v>0</v>
    <v>Invesco Ltd</v>
    <v>2</v>
    <v>3</v>
    <v>Finance</v>
    <v>4</v>
    <v>38.43</v>
    <v>24.76</v>
    <v>1.6956580000000001</v>
    <v>Martin L. Flanagan</v>
    <v>-0.12</v>
    <v>-4.7169999999999998E-3</v>
    <v>Invesco provides investment management services under the Invesco, Trimark, Perpetual, PowerShares, and W.L. Ross banners. At the end of June 2018, the firm had $963.3 billion in total AUM spread out among equity (47% of managed assets), balanced (6%), fixed-income (24%), alternative investment (15%), and money market (8%) funds. While passive investments account for 25% of Invesco's total AUM, they represent 36% of the company's equity portfolio and 27% of its fixed-income platform. While distribution is weighted more toward retail investors (66% of AUM) than institutional (34%) clients, the company does source 36% of its managed assets from outside of the U.S.</v>
    <v>USD</v>
    <v>7315</v>
    <v>NYSE</v>
    <v>NYS</v>
    <v>126</v>
    <v>1555 Peachtree Street, N.E., Atlanta, GA 30309 BMU</v>
    <v>25.55</v>
    <v>Asset Management</v>
    <v>Stock</v>
    <v>8/08/2018 15:33:16</v>
    <v>17</v>
    <v>25.080100000000002</v>
    <v>10353393136.799999</v>
    <v>Invesco Ltd</v>
    <v>25.38</v>
    <v>8.849558</v>
    <v>25.44</v>
    <v>25.32</v>
    <v>406973000.66037703</v>
    <v>IVZ</v>
    <v>874524</v>
    <v>3824734.078125</v>
    <v>1935</v>
  </rv>
  <rv s="1">
    <v>393</v>
  </rv>
  <rv s="2">
    <v>https://www.bing.com/th?id=A9e5360494e9ccb38a4389b527fbe2ee3&amp;qlt=95</v>
    <v>https://www.bing.com/images/search?form=xlimg&amp;q=best+buy</v>
    <v>Image of Best Buy Co Inc</v>
  </rv>
  <rv s="3">
    <v>en-US</v>
    <v>a1o9gh</v>
    <v>268435456</v>
    <v>268435457</v>
    <v>1</v>
    <v>5</v>
    <v>Best Buy Co Inc</v>
    <v>7</v>
    <v>8</v>
    <v>Finance</v>
    <v>4</v>
    <v>79.899900000000002</v>
    <v>51.61</v>
    <v>0.77084699999999995</v>
    <v>Mr. Hubert Joly</v>
    <v>-0.36</v>
    <v>-4.6579999999999998E-3</v>
    <v>Best Buy is one of the largest consumer electronics retailer in the United States, with product sales representing almost 11% of the $338 billion retail industry in calendar 2017 based on estimates from the Consumer Technology Association. The company is focused on accelerating online sales growth, improving its multichannel customer experience, launching new in-store and in-home service offerings, optimizing its U.S., Canada, and Mexico retail store square footage, reducing cost of goods sold through supply chain efficiencies, and further reducing SG&amp;A costs.</v>
    <v>USD</v>
    <v>125000</v>
    <v>NYSE</v>
    <v>NYS</v>
    <v>126</v>
    <v>7601 Penn Avenue South, Richfield, MN 55423 USA</v>
    <v>77.25</v>
    <v>395</v>
    <v>Specialty Retail</v>
    <v>Stock</v>
    <v>8/08/2018 15:36:21</v>
    <v>17</v>
    <v>76.63</v>
    <v>21455902342.810001</v>
    <v>Best Buy Co Inc</v>
    <v>76.88</v>
    <v>22.624434000000001</v>
    <v>77.290000000000006</v>
    <v>76.930000000000007</v>
    <v>277602566.21568102</v>
    <v>BBY</v>
    <v>352504</v>
    <v>3012995.25396825</v>
    <v>1966</v>
  </rv>
  <rv s="1">
    <v>396</v>
  </rv>
  <rv s="2">
    <v>https://www.bing.com/th?id=A1bc1b66ad8524fe4e15864b88bbdf345&amp;qlt=95</v>
    <v>https://www.bing.com/images/search?form=xlimg&amp;q=textron</v>
    <v>Image of Textron Inc</v>
  </rv>
  <rv s="3">
    <v>en-US</v>
    <v>a24p77</v>
    <v>268435456</v>
    <v>268435457</v>
    <v>1</v>
    <v>5</v>
    <v>Textron Inc</v>
    <v>7</v>
    <v>8</v>
    <v>Finance</v>
    <v>4</v>
    <v>69.36</v>
    <v>47.24</v>
    <v>1.3914629999999999</v>
    <v>Scott C. Donnelly</v>
    <v>-0.31</v>
    <v>-4.614E-3</v>
    <v xml:space="preserve">Textron is a $14 billion diversified corporation with business operations serving the aerospace, defense, and industrial markets. The best-known brands under Textron's corporate umbrella include Cessna (business jets and turboprops) and Bell (helicopters and tilt-rotor aircraft like the V-22). Although Textron continues to diversify its portfolio of operating businesses, aerospace and defense still drives about 75% of revenue. </v>
    <v>USD</v>
    <v>37000</v>
    <v>NYSE</v>
    <v>NYS</v>
    <v>126</v>
    <v>40 Westminster Street, Providence, RI 02903 USA</v>
    <v>67.13</v>
    <v>398</v>
    <v>Aerospace &amp; Defense</v>
    <v>Stock</v>
    <v>8/08/2018 15:36:16</v>
    <v>17</v>
    <v>66.55</v>
    <v>16608748160.66</v>
    <v>Textron Inc</v>
    <v>67.13</v>
    <v>37.453184</v>
    <v>67.180000000000007</v>
    <v>66.87</v>
    <v>247227570.11997601</v>
    <v>TXT</v>
    <v>231596</v>
    <v>1584460.6349206399</v>
    <v>1923</v>
  </rv>
  <rv s="1">
    <v>399</v>
  </rv>
  <rv s="0">
    <v>en-US</v>
    <v>a24tfr</v>
    <v>268435456</v>
    <v>268435457</v>
    <v>1</v>
    <v>0</v>
    <v>UDR Inc</v>
    <v>2</v>
    <v>3</v>
    <v>Finance</v>
    <v>4</v>
    <v>40.329000000000001</v>
    <v>32.880000000000003</v>
    <v>0.42410700000000001</v>
    <v>Mr. Thomas W. Toomey</v>
    <v>-0.18</v>
    <v>-4.5970000000000004E-3</v>
    <v>UDR is a real estate investment trust primarily engaged in the acquisition, management, and development of multifamily apartment communities in urban submarkets throughout the United States. UDR divides its real estate portfolio into West, Mid-Atlantic, Southeast, Northeast, and Southwest geographic segments. Cumulatively, the vast majority of the company’s real estate assets are located in the western, mid-Atlantic, and northeastern areas of the U. .in terms of total value. The urban markets of metropolitan Washington D.C.; New York City; Orange County, California; and San Francisco, specifically, account for the majority of the value of UDR’s real estate property portfolio. The company derives nearly all of its revenue in the form of rental income from leases.</v>
    <v>USD</v>
    <v>1542</v>
    <v>NYSE</v>
    <v>NYS</v>
    <v>126</v>
    <v>1745 Shea Center Drive, Highlands Ranch, CO 80129 USA</v>
    <v>39.215000000000003</v>
    <v>REIT - Residential</v>
    <v>Stock</v>
    <v>8/08/2018 15:29:06</v>
    <v>17</v>
    <v>38.814999999999998</v>
    <v>10407355748.639999</v>
    <v>UDR Inc</v>
    <v>39.15</v>
    <v>90.909091000000004</v>
    <v>39.159999999999997</v>
    <v>38.979999999999997</v>
    <v>265764957.830439</v>
    <v>UDR</v>
    <v>226687</v>
    <v>1467352.6349206399</v>
    <v>1972</v>
  </rv>
  <rv s="1">
    <v>401</v>
  </rv>
  <rv s="0">
    <v>en-US</v>
    <v>a1na6h</v>
    <v>268435456</v>
    <v>268435457</v>
    <v>1</v>
    <v>0</v>
    <v>Align Technology Inc</v>
    <v>2</v>
    <v>3</v>
    <v>Finance</v>
    <v>4</v>
    <v>385</v>
    <v>165.179</v>
    <v>1.5005250000000001</v>
    <v>Mr. Joseph M. Hogan</v>
    <v>-1.68</v>
    <v>-4.5919999999999997E-3</v>
    <v>Align Technology Inc provides a clear aligner therapy system, intra-oral scanners, and computer-aided design/computer-aided manufacture digital services used in dentistry and orthodontics. The firm operates in two segments: Clear Aligner and scanners and services. The Clear Aligner segment generates the vast majority of revenue and sells the Invisalign System, which uses clear plastic removable orthodontic aligners to treat misaligned teeth. This segment also sells retainers. The scanners and services segment’s key product is the iTero Scanner, an intra-oral scanner that can be used with Invisalign treatment. The iTero platform also can be used with software for restorative or orthodontic procedures. Align receives the majority of its revenue from the United States.</v>
    <v>USD</v>
    <v>8715</v>
    <v>NASDAQ</v>
    <v>NAS</v>
    <v>126</v>
    <v>2820 Orchard Parkway, San Jose, CA 95134 USA</v>
    <v>367.35070000000002</v>
    <v>Medical Devices</v>
    <v>Stock</v>
    <v>8/08/2018 15:34:59</v>
    <v>17</v>
    <v>364.08</v>
    <v>29276669889</v>
    <v>Align Technology Inc</v>
    <v>366.13</v>
    <v>102.04081600000001</v>
    <v>365.85</v>
    <v>364.17</v>
    <v>80023697.933579296</v>
    <v>ALGN</v>
    <v>112991</v>
    <v>716027.08064516098</v>
    <v>1997</v>
  </rv>
  <rv s="1">
    <v>403</v>
  </rv>
  <rv s="2">
    <v>https://www.bing.com/th?id=A74d7cb8b5ee15c266c4096a4a0676cad&amp;qlt=95</v>
    <v>https://www.bing.com/images/search?form=xlimg&amp;q=westrock</v>
    <v>Image of WestRock Co</v>
  </rv>
  <rv s="3">
    <v>en-US</v>
    <v>a261ec</v>
    <v>268435456</v>
    <v>268435457</v>
    <v>1</v>
    <v>5</v>
    <v>WestRock Co</v>
    <v>7</v>
    <v>8</v>
    <v>Finance</v>
    <v>4</v>
    <v>71.55</v>
    <v>52.78</v>
    <v>1.4436960000000001</v>
    <v>Steven C. Voorhees</v>
    <v>-0.26</v>
    <v>-4.5830000000000003E-3</v>
    <v>WestRock manufactures corrugated packaging and consumer packaging such as folding cartons and paperboard. After the merger of RockTenn and MeadWestvaco in fall 2015, WestRock became the largest North American producer of solid bleached sulfate and the second-largest producer of containerboard, which is used in the production of shipping containers.</v>
    <v>USD</v>
    <v>44800</v>
    <v>NYSE</v>
    <v>NYS</v>
    <v>126</v>
    <v>1000 Abernathy Road, Atlanta, GA 30328 USA</v>
    <v>57.02</v>
    <v>405</v>
    <v>Packaging &amp; Containers</v>
    <v>Stock</v>
    <v>8/08/2018 15:36:46</v>
    <v>17</v>
    <v>55.8</v>
    <v>14403641813.040001</v>
    <v>WestRock Co</v>
    <v>56.96</v>
    <v>8.0321289999999994</v>
    <v>56.73</v>
    <v>56.47</v>
    <v>253898145.831835</v>
    <v>WRK</v>
    <v>576828</v>
    <v>1605076.6129032299</v>
    <v>2015</v>
  </rv>
  <rv s="1">
    <v>406</v>
  </rv>
  <rv s="11">
    <v>en-US</v>
    <v>a244dm</v>
    <v>268435456</v>
    <v>268435457</v>
    <v>1</v>
    <v>18</v>
    <v>TE Connectivity Ltd</v>
    <v>2</v>
    <v>3</v>
    <v>Finance</v>
    <v>4</v>
    <v>108.23</v>
    <v>77.150000000000006</v>
    <v>1.04016</v>
    <v>Mr. Terrence R. Curtin</v>
    <v>-0.43</v>
    <v>-4.5300000000000002E-3</v>
    <v>TE Connectivity is a global leader in the connectors and sensors industry. TE manufactures and designs products that connect and protect the flow of power and data inside millions of products used by consumers and industries, particularly in mission-critical applications that face harsh environments and require unwavering reliability. The company operates in three segments: transportation, industrial, and communications.</v>
    <v>USD</v>
    <v>78000</v>
    <v>NYSE</v>
    <v>NYS</v>
    <v>126</v>
    <v>Rheinstrasse 20, Schaffhausen,  8200 CHE</v>
    <v>95.03</v>
    <v>Electronic Components</v>
    <v>Stock</v>
    <v>8/08/2018 15:33:23</v>
    <v>17</v>
    <v>94.12</v>
    <v>32911927993</v>
    <v>TE Connectivity Ltd</v>
    <v>94.71</v>
    <v>25</v>
    <v>94.92</v>
    <v>94.49</v>
    <v>346733333.25958699</v>
    <v>TEL</v>
    <v>182055</v>
    <v>1610401.0952381</v>
  </rv>
  <rv s="1">
    <v>408</v>
  </rv>
  <rv s="2">
    <v>https://www.bing.com/th?id=A01533df2874e2dbc02803145f55dfff4&amp;qlt=95</v>
    <v>https://www.bing.com/images/search?form=xlimg&amp;q=cognizant</v>
    <v>Image of Cognizant Technology Solutions Corp</v>
  </rv>
  <rv s="3">
    <v>en-US</v>
    <v>a1qhz2</v>
    <v>268435456</v>
    <v>268435457</v>
    <v>1</v>
    <v>5</v>
    <v>Cognizant Technology Solutions Corp</v>
    <v>7</v>
    <v>8</v>
    <v>Finance</v>
    <v>4</v>
    <v>85.1</v>
    <v>69.239999999999995</v>
    <v>0.93785200000000002</v>
    <v>Francisco D'Souza//Francisco D’Souza</v>
    <v>-0.35</v>
    <v>-4.483E-3</v>
    <v>Cognizant is an IT services provider with headquarters in Teaneck, New Jersey. The company was founded in 1994, employs close to 260,000 people, and provides such services as technology consulting, application outsourcing, systems integration, business process services, and cloud services. The firm generates approximately 77% of group revenue from the North American market and roughly 90% of group revenue from its three main industries: financial services, healthcare, and manufacturing, retail, and logistics.</v>
    <v>USD</v>
    <v>268900</v>
    <v>NASDAQ</v>
    <v>NAS</v>
    <v>126</v>
    <v>500 Frank W. Burr Boulevard, Teaneck, NJ 07666 USA</v>
    <v>78.28</v>
    <v>410</v>
    <v>Information Technology Services</v>
    <v>Stock</v>
    <v>8/08/2018 15:37:02</v>
    <v>17</v>
    <v>77.400000000000006</v>
    <v>45124785270.18</v>
    <v>Cognizant Technology Solutions Corp</v>
    <v>78.28</v>
    <v>31.645569999999999</v>
    <v>78.069999999999993</v>
    <v>77.72</v>
    <v>578004166.39144397</v>
    <v>CTSH</v>
    <v>493841</v>
    <v>3135196.3125</v>
    <v>1988</v>
  </rv>
  <rv s="1">
    <v>411</v>
  </rv>
  <rv s="2">
    <v>https://www.bing.com/th?id=Aac7ae11591c11b70a032ebd73d2de487&amp;qlt=95</v>
    <v>https://www.bing.com/images/search?form=xlimg&amp;q=international+paper</v>
    <v>Image of International Paper Co</v>
  </rv>
  <rv s="3">
    <v>en-US</v>
    <v>a1vo7w</v>
    <v>268435456</v>
    <v>268435457</v>
    <v>1</v>
    <v>5</v>
    <v>International Paper Co</v>
    <v>7</v>
    <v>8</v>
    <v>Finance</v>
    <v>4</v>
    <v>66.94</v>
    <v>50</v>
    <v>1.499252</v>
    <v>Mr. Mark S. Sutton</v>
    <v>-0.24</v>
    <v>-4.4779999999999993E-3</v>
    <v>International Paper manufactures packaging products and printing papers. It accounts for roughly one third of the North American corrugated packaging market and about 25% of the uncoated free sheet paper market. Though it has operations in Brazil, Russia, India, and China, more than three fourths of its sales come from North America.</v>
    <v>USD</v>
    <v>56000</v>
    <v>NYSE</v>
    <v>NYS</v>
    <v>126</v>
    <v>6400 Poplar Avenue, Memphis, TN 38197 USA</v>
    <v>53.72</v>
    <v>413</v>
    <v>Packaging &amp; Containers</v>
    <v>Stock</v>
    <v>8/08/2018 15:36:06</v>
    <v>17</v>
    <v>53.13</v>
    <v>21823089851.051498</v>
    <v>International Paper Co</v>
    <v>53.61</v>
    <v>8.4388190000000005</v>
    <v>53.6</v>
    <v>53.36</v>
    <v>407147198.71364701</v>
    <v>IP</v>
    <v>416694</v>
    <v>2754831.96875</v>
    <v>1941</v>
  </rv>
  <rv s="1">
    <v>414</v>
  </rv>
  <rv s="2">
    <v>https://www.bing.com/th?id=A3ca18ccda2025954e6bf6ee8070af6c1&amp;qlt=95</v>
    <v>https://www.bing.com/images/search?form=xlimg&amp;q=tsys</v>
    <v>Image of Total System Services Inc</v>
  </rv>
  <rv s="12">
    <v>en-US</v>
    <v>a24kxm</v>
    <v>268435456</v>
    <v>268435457</v>
    <v>1</v>
    <v>19</v>
    <v>Total System Services Inc</v>
    <v>7</v>
    <v>8</v>
    <v>Finance</v>
    <v>4</v>
    <v>97.82</v>
    <v>62.805</v>
    <v>1.1449050000000001</v>
    <v>M. Troy Woods</v>
    <v>-0.41</v>
    <v>-4.3699999999999998E-3</v>
    <v>Based in Columbus, Georgia, TSYS provides payment-processing services in the U.S. and abroad. In 2013 TSYS provided processing services for 28% of domestic consumer credit card accounts and 59% of domestic commercial credit card accounts. The company has operating segments in North America Services, International Services, and Merchant Services, plus the newer NetSpend segment, which deals in prepaid debit and payroll cards and arrived via a 2013 acquisition.</v>
    <v>USD</v>
    <v>11000</v>
    <v>NYSE</v>
    <v>NYS</v>
    <v>126</v>
    <v>One TSYS Way, Columbus, GA 31901 USA</v>
    <v>94</v>
    <v>416</v>
    <v>Credit Services</v>
    <v>Stock</v>
    <v>8/08/2018 15:33:16</v>
    <v>17</v>
    <v>93.11</v>
    <v>17001878356.98</v>
    <v>Total System Services Inc</v>
    <v>93.82</v>
    <v>27.855153000000001</v>
    <v>93.82</v>
    <v>93.41</v>
    <v>181218059.65657601</v>
    <v>TSS</v>
    <v>150063</v>
    <v>1262150.7142857099</v>
  </rv>
  <rv s="1">
    <v>417</v>
  </rv>
  <rv s="2">
    <v>https://www.bing.com/th?id=A49e72a67b561e1f74a727f649e75dbeb&amp;qlt=95</v>
    <v>https://www.bing.com/images/search?form=xlimg&amp;q=hilton+worldwide</v>
    <v>Image of Hilton Worldwide Holdings Inc</v>
  </rv>
  <rv s="7">
    <v>en-US</v>
    <v>a1uqpr</v>
    <v>268435456</v>
    <v>268435457</v>
    <v>1</v>
    <v>13</v>
    <v>Hilton Worldwide Holdings Inc</v>
    <v>7</v>
    <v>14</v>
    <v>Finance</v>
    <v>4</v>
    <v>88.11</v>
    <v>60.54</v>
    <v>Christopher J. Nassetta</v>
    <v>-0.33500000000000002</v>
    <v>-4.3169999999999997E-3</v>
    <v>Hilton Worldwide Holdings operates 879,000 rooms across 14 brands addressing the midscale through luxury segments. Hampton and Hilton are the two largest brands by total room count at around 25% each, while Home2, Curio, Canopy, and Tru represent mid single digits of existing rooms but a larger percentage of the pipeline room base. Managed and franchised represent 90% of adjusted EBITDA. Americas represents 70% of total adjusted EBITDA, while Asia-Pacific is 10%, Europe 15%, and Africa and Middle East is 5%.</v>
    <v>USD</v>
    <v>163000</v>
    <v>NYSE</v>
    <v>NYS</v>
    <v>126</v>
    <v>7930 Jones Branch Drive, McLean, VA 22102 USA</v>
    <v>78.099999999999994</v>
    <v>419</v>
    <v>Lodging</v>
    <v>Stock</v>
    <v>8/08/2018 15:35:19</v>
    <v>17</v>
    <v>77.23</v>
    <v>23058731422.32</v>
    <v>Hilton Worldwide Holdings Inc</v>
    <v>77.81</v>
    <v>17.513134999999998</v>
    <v>77.594999999999999</v>
    <v>77.260000000000005</v>
    <v>297167748.20955002</v>
    <v>HLT</v>
    <v>512824</v>
    <v>2951379.4920634902</v>
    <v>2010</v>
  </rv>
  <rv s="1">
    <v>420</v>
  </rv>
  <rv s="2">
    <v>https://www.bing.com/th?id=A5b18c40c45f75c80ebf5ca1427ee631f&amp;qlt=95</v>
    <v>https://www.bing.com/images/search?form=xlimg&amp;q=hormel</v>
    <v>Image of Hormel Foods Corp</v>
  </rv>
  <rv s="3">
    <v>en-US</v>
    <v>a1uv7w</v>
    <v>268435456</v>
    <v>268435457</v>
    <v>1</v>
    <v>5</v>
    <v>Hormel Foods Corp</v>
    <v>7</v>
    <v>8</v>
    <v>Finance</v>
    <v>4</v>
    <v>38</v>
    <v>29.75</v>
    <v>0.32545800000000003</v>
    <v>James P. Snee</v>
    <v>-0.16</v>
    <v>-4.2979999999999997E-3</v>
    <v>Hormel manufactures, sells, and distributes a variety of food products, primarily pork and turkey. In addition to commodity meat sales and meat products under its namesake brand (particularly bacon, pepperoni, and chili), Hormel owns the Spam, Jennie-O Turkey, Skippy, Muscle Milk, and Applegate labels. The firm sells the vast majority of its products in the U.S. (94% in fiscal 2017). Over two thirds of Hormel’s fiscal 2017 sales came from perishable (54%) and poultry (primarily turkey; 19%) items, with the remainder from shelf-stable products.</v>
    <v>USD</v>
    <v>20600</v>
    <v>NYSE</v>
    <v>NYS</v>
    <v>126</v>
    <v>1 Hormel Place, Austin, MN 55912-3680 USA</v>
    <v>37.270000000000003</v>
    <v>422</v>
    <v>Packaged Foods</v>
    <v>Stock</v>
    <v>8/08/2018 15:35:16</v>
    <v>17</v>
    <v>36.78</v>
    <v>19610187706.360001</v>
    <v>Hormel Foods Corp</v>
    <v>37.19</v>
    <v>21.276596000000001</v>
    <v>37.229999999999997</v>
    <v>37.07</v>
    <v>526730800.600591</v>
    <v>HRL</v>
    <v>350720</v>
    <v>2272588.7142857099</v>
    <v>1891</v>
  </rv>
  <rv s="1">
    <v>423</v>
  </rv>
  <rv s="2">
    <v>https://www.bing.com/th?id=A297bf9bd49debbd3d031193def02c38e&amp;qlt=95</v>
    <v>https://www.bing.com/images/search?form=xlimg&amp;q=centurylink</v>
    <v>Image of CenturyLink Inc</v>
  </rv>
  <rv s="3">
    <v>en-US</v>
    <v>a1qgzr</v>
    <v>268435456</v>
    <v>268435457</v>
    <v>1</v>
    <v>5</v>
    <v>CenturyLink Inc</v>
    <v>7</v>
    <v>8</v>
    <v>Finance</v>
    <v>4</v>
    <v>22.06</v>
    <v>13.161</v>
    <v>0.82067900000000005</v>
    <v>Jeffrey (Jeff) K. Storey</v>
    <v>-0.08</v>
    <v>-4.2920000000000007E-3</v>
    <v>With 450,000 route miles of fiber after its merger with Level 3 Communications at the end of 2017, CenturyLink is one of the United States’ largest telecommunications carriers serving enterprises. The merger further shifted the company’s operations toward businesses (now 75% of revenue) and away from its legacy consumer business. CenturyLink offers businesses a full menu of communications services, providing colocation and data center services, data transportation, and end-user phone and Internet service. On the consumer side, CenturyLink provides broadband, phone, and/or video service across 37 states. Overall, CenturyLink has nearly 6 million broadband customers and over 10 million access lines.</v>
    <v>USD</v>
    <v>50000</v>
    <v>NYSE</v>
    <v>NYS</v>
    <v>126</v>
    <v>100 CenturyLink Drive, Monroe, LA 71203 USA</v>
    <v>18.75</v>
    <v>425</v>
    <v>Telecom Services</v>
    <v>Stock</v>
    <v>8/08/2018 15:35:49</v>
    <v>17</v>
    <v>18.399999999999999</v>
    <v>19947868937.540001</v>
    <v>CenturyLink Inc</v>
    <v>18.649999999999999</v>
    <v>9.2592590000000001</v>
    <v>18.64</v>
    <v>18.559999999999999</v>
    <v>1070164642.57189</v>
    <v>CTL</v>
    <v>1617177</v>
    <v>7710090.2222222202</v>
    <v>1968</v>
  </rv>
  <rv s="1">
    <v>426</v>
  </rv>
  <rv s="2">
    <v>https://www.bing.com/th?id=A8804a209c0124caae2a72cb94d2ed742&amp;qlt=95</v>
    <v>https://www.bing.com/images/search?form=xlimg&amp;q=charles+schwab</v>
    <v>Image of Charles Schwab Corp</v>
  </rv>
  <rv s="3">
    <v>en-US</v>
    <v>a22n4c</v>
    <v>268435456</v>
    <v>268435457</v>
    <v>1</v>
    <v>5</v>
    <v>Charles Schwab Corp</v>
    <v>7</v>
    <v>8</v>
    <v>Finance</v>
    <v>4</v>
    <v>60.22</v>
    <v>38.06</v>
    <v>1.557909</v>
    <v>Mr. Walter W. Bettinger,II</v>
    <v>-0.21</v>
    <v>-4.1349999999999998E-3</v>
    <v>Based in San Francisco, Charles Schwab operates in the brokerage, banking, and asset-management businesses. The company runs a large network of brick-and-mortar brokerage branch offices and a well-established online investing website. It also operates a bank, a proprietary mutual fund business, and offers services to independent investment advisors. The company is among the largest firms in the investment business, with over $3 trillion of client assets.</v>
    <v>USD</v>
    <v>18200</v>
    <v>NYSE</v>
    <v>NYS</v>
    <v>126</v>
    <v>211 Main Street, San Francisco, CA 94105 USA</v>
    <v>50.79</v>
    <v>428</v>
    <v>Capital Markets</v>
    <v>Stock</v>
    <v>8/08/2018 15:36:27</v>
    <v>17</v>
    <v>50.42</v>
    <v>68241779323.199997</v>
    <v>Charles Schwab Corp</v>
    <v>50.79</v>
    <v>28.490027999999999</v>
    <v>50.79</v>
    <v>50.58</v>
    <v>1343606602.1500299</v>
    <v>SCHW</v>
    <v>1165188</v>
    <v>5895071.84375</v>
    <v>1986</v>
  </rv>
  <rv s="1">
    <v>429</v>
  </rv>
  <rv s="2">
    <v>https://www.bing.com/th?id=Afda6c086f0d5c4765286c0720c523e21&amp;qlt=95</v>
    <v>https://www.bing.com/images/search?form=xlimg&amp;q=tesoro</v>
    <v>Image of Andeavor</v>
  </rv>
  <rv s="3">
    <v>en-US</v>
    <v>a1nic7</v>
    <v>268435456</v>
    <v>268435457</v>
    <v>1</v>
    <v>5</v>
    <v>Andeavor</v>
    <v>7</v>
    <v>8</v>
    <v>Finance</v>
    <v>4</v>
    <v>152.97</v>
    <v>89.58</v>
    <v>1.3143309999999999</v>
    <v>Gregory J. Goff</v>
    <v>-0.61499999999999999</v>
    <v>-4.078E-3</v>
    <v xml:space="preserve">Andeavor is engaged in the refining and retail marketing of refined petroleum products. The company operates 10 refineries with a total crude oil capacity of 1.2 million barrels per day after the acquisition of Western Refining in 2017. Andeavor also operates 3,200 retail fuel outlets in the Midwest and Western United States. It holds a 59% interest in Andeavor Logistics Partners. In April 2018, it announced a merger agreement with Marathon Petroleum, which is expected to close later in the year. </v>
    <v>USD</v>
    <v>14300</v>
    <v>NYSE</v>
    <v>NYS</v>
    <v>126</v>
    <v>19100 Ridgewood Parkway, San Antonio, TX 78259-1828 USA</v>
    <v>150.84</v>
    <v>431</v>
    <v>Oil &amp; Gas Refining &amp; Marketing</v>
    <v>Stock</v>
    <v>8/08/2018 15:30:04</v>
    <v>17</v>
    <v>149.30000000000001</v>
    <v>22746906168.52</v>
    <v>Andeavor</v>
    <v>150.05000000000001</v>
    <v>13.020833</v>
    <v>150.81</v>
    <v>150.19499999999999</v>
    <v>150831550.74941999</v>
    <v>ANDV</v>
    <v>185871</v>
    <v>1381349.1875</v>
    <v>1968</v>
  </rv>
  <rv s="1">
    <v>432</v>
  </rv>
  <rv s="2">
    <v>https://www.bing.com/th?id=Ac70950da66d51219b5b200efeb1702e0&amp;qlt=95</v>
    <v>https://www.bing.com/images/search?form=xlimg&amp;q=the+hershey+company</v>
    <v>Image of The Hershey Co</v>
  </rv>
  <rv s="3">
    <v>en-US</v>
    <v>a1uwu2</v>
    <v>268435456</v>
    <v>268435457</v>
    <v>1</v>
    <v>5</v>
    <v>The Hershey Co</v>
    <v>7</v>
    <v>8</v>
    <v>Finance</v>
    <v>4</v>
    <v>115.82</v>
    <v>89.100999999999999</v>
    <v>0.32094400000000001</v>
    <v>Ms. Michele G. Buck</v>
    <v>-0.4</v>
    <v>-4.0560000000000006E-3</v>
    <v>Hershey is a leading confectionery manufacturer in the United States (about a $25 billion market), controlling around 45% share of the domestic chocolate market. Over its 85-year plus history, the firm has developed a product portfolio that consists of more than 80 brands, including Hershey's, Reese's, Kit Kat, Twizzlers, and Ice Breakers. Hershey's products are sold in about 80 countries, with just 10%-15% of total sales coming from markets outside the United States, including Brazil, China, India, and Mexico. The firm has sought inorganic opportunities to extend its reach beyond its core confection business, most recently with the deal to add Amplify Snack Brands and its Skinny Pop ready-to-eat popcorn to its mix.</v>
    <v>USD</v>
    <v>16910</v>
    <v>NYSE</v>
    <v>NYS</v>
    <v>126</v>
    <v>100 Crystal A Drive, Hershey, PA 17033 USA</v>
    <v>98.67</v>
    <v>434</v>
    <v>Confectioners</v>
    <v>Stock</v>
    <v>8/08/2018 15:34:58</v>
    <v>17</v>
    <v>97.49</v>
    <v>20481248869.200001</v>
    <v>The Hershey Co</v>
    <v>98.52</v>
    <v>20.576132000000001</v>
    <v>98.61</v>
    <v>98.21</v>
    <v>207699511.90751401</v>
    <v>HSY</v>
    <v>178500</v>
    <v>1245318.4761904799</v>
    <v>1927</v>
  </rv>
  <rv s="1">
    <v>435</v>
  </rv>
  <rv s="2">
    <v>https://www.bing.com/th?id=Af2adc6503079b9713a062074f7565722&amp;qlt=95</v>
    <v>https://www.bing.com/images/search?form=xlimg&amp;q=3m</v>
    <v>Image of 3M Co</v>
  </rv>
  <rv s="3">
    <v>en-US</v>
    <v>a1xroc</v>
    <v>268435456</v>
    <v>268435457</v>
    <v>1</v>
    <v>5</v>
    <v>3M Co</v>
    <v>7</v>
    <v>8</v>
    <v>Finance</v>
    <v>4</v>
    <v>259.77</v>
    <v>190.57</v>
    <v>1.1651929999999999</v>
    <v>Mr. Michael F. Roman</v>
    <v>-0.84</v>
    <v>-4.0289999999999996E-3</v>
    <v>3M, is a diversified industrials business that has been in existence since 1902, when it was called the Minnesota Mining and Manufacturing Company. Known for its research and development prowess, the company is organized into five business groups: industrial, safety and graphics, healthcare, electronics and energy, and consumer. About 60% of the company’s revenue comes from outside the United States, with the industrial segment constituting a plurality of the firm’s net sales. Many of the company’s 55,000-plus products touch and concern a variety of consumers and industries.</v>
    <v>USD</v>
    <v>91536</v>
    <v>NYSE</v>
    <v>NYS</v>
    <v>126</v>
    <v>3M Center, St. Paul, MN 55144 USA</v>
    <v>209.04</v>
    <v>437</v>
    <v>Diversified Industrials</v>
    <v>Stock</v>
    <v>8/08/2018 15:36:30</v>
    <v>17</v>
    <v>206.77</v>
    <v>121786237138.884</v>
    <v>3M Co</v>
    <v>208.49</v>
    <v>28.571428999999998</v>
    <v>208.49</v>
    <v>207.65</v>
    <v>584134668.99555898</v>
    <v>MMM</v>
    <v>270338</v>
    <v>1972191.4375</v>
    <v>1929</v>
  </rv>
  <rv s="1">
    <v>438</v>
  </rv>
  <rv s="2">
    <v>https://www.bing.com/th?id=A1f46c1f3e7969606fe63719484fae75e&amp;qlt=95</v>
    <v>https://www.bing.com/images/search?form=xlimg&amp;q=lyondellbasell</v>
    <v>Image of LyondellBasell Industries NV</v>
  </rv>
  <rv s="3">
    <v>en-US</v>
    <v>a1x8c7</v>
    <v>268435456</v>
    <v>268435457</v>
    <v>1</v>
    <v>5</v>
    <v>LyondellBasell Industries NV</v>
    <v>7</v>
    <v>8</v>
    <v>Finance</v>
    <v>4</v>
    <v>121.95</v>
    <v>85.35</v>
    <v>1.093715</v>
    <v>Mr. Bhavesh V. (Bob) Patel//Bhavesh V. Patel</v>
    <v>-0.45</v>
    <v>-3.9689999999999994E-3</v>
    <v>LyondellBasell Industries NV is a petrochemical producer with operations in the U.S. and Europe. It operates in five segments: Olefins and Polyolefins-Americas (O&amp;P-Americas), Olefins and Polyolefins-Europe, Asia, International (O&amp;P-EAI), Intermediates and Derivatives (I&amp;D), Refining and Technology. The company is a major producer of polyethylene, the world's largest producer of polypropylene, and the second- largest producer of propylene oxide. Its chemicals are used in various consumer and industrial end products. Substantially, all of the company’s revenue is derived from product sales.</v>
    <v>USD</v>
    <v>13400</v>
    <v>NYSE</v>
    <v>NYS</v>
    <v>126</v>
    <v>Delftseplein 27E, Rotterdam,  3013 AA NLD</v>
    <v>113.38</v>
    <v>440</v>
    <v>Specialty Chemicals</v>
    <v>Stock</v>
    <v>8/08/2018 15:35:26</v>
    <v>17</v>
    <v>112.02</v>
    <v>43939106188.559998</v>
    <v>LyondellBasell Industries NV</v>
    <v>113</v>
    <v>7.6335879999999996</v>
    <v>113.37</v>
    <v>112.92</v>
    <v>387572604.64461499</v>
    <v>LYB</v>
    <v>281820</v>
    <v>2034857.640625</v>
    <v>2009</v>
  </rv>
  <rv s="1">
    <v>441</v>
  </rv>
  <rv s="0">
    <v>en-US</v>
    <v>a1w2cw</v>
    <v>268435456</v>
    <v>268435457</v>
    <v>1</v>
    <v>0</v>
    <v>Johnson Controls International PLC</v>
    <v>2</v>
    <v>3</v>
    <v>Finance</v>
    <v>4</v>
    <v>42.6</v>
    <v>32.890999999999998</v>
    <v>1.398109</v>
    <v>Mr. George R. Oliver</v>
    <v>-0.15</v>
    <v>-3.9610000000000001E-3</v>
    <v>Johnson Controls operates two distinct businesses. The building technologies and solutions segment manufactures, installs, and services HVAC systems, building management systems and controls, industrial refrigeration systems, and fire and security solutions. The power solutions segment manufactures vehicle batteries that are sold to automakers and aftermarket retailers.</v>
    <v>USD</v>
    <v>121000</v>
    <v>NYSE</v>
    <v>NYS</v>
    <v>126</v>
    <v>One Albert Quay, Cork,  53201 IRL</v>
    <v>37.9</v>
    <v>Engineering &amp; Construction</v>
    <v>Stock</v>
    <v>8/08/2018 15:36:59</v>
    <v>17</v>
    <v>37.619999999999997</v>
    <v>34893891677.060303</v>
    <v>Johnson Controls International PLC</v>
    <v>37.799999999999997</v>
    <v>15.527950000000001</v>
    <v>37.869999999999997</v>
    <v>37.72</v>
    <v>921412507.97624302</v>
    <v>JCI</v>
    <v>861665</v>
    <v>4180527.4761904799</v>
    <v>1885</v>
  </rv>
  <rv s="1">
    <v>443</v>
  </rv>
  <rv s="2">
    <v>https://www.bing.com/th?id=A73d8ef5b80927ee78a970b20639af6d7&amp;qlt=95</v>
    <v>https://www.bing.com/images/search?form=xlimg&amp;q=mondel%c4%93z+international</v>
    <v>Image of Mondelez International Inc</v>
  </rv>
  <rv s="3">
    <v>en-US</v>
    <v>a1xfoc</v>
    <v>268435456</v>
    <v>268435457</v>
    <v>1</v>
    <v>5</v>
    <v>Mondelez International Inc</v>
    <v>7</v>
    <v>8</v>
    <v>Finance</v>
    <v>4</v>
    <v>46.54</v>
    <v>37.42</v>
    <v>0.85352499999999998</v>
    <v>Mr. Dirk Van de Put</v>
    <v>-0.17</v>
    <v>-3.9589999999999998E-3</v>
    <v>Mondelez has operated independently following the split from the former Kraft Foods North American grocery business in October 2012. The firm is a leading player in the global snack arena with a portfolio that consists of biscuits (41% of sales), chocolate (30%), gum/candy (15%), beverage (5.5%), and cheese and grocery (8.5%). Mondelez's portfolio includes well-known brands like Oreo, Chips Ahoy, Halls, Trident, and Cadbury. The firm derives almost 40% of revenue from developing markets, a similar level from Europe, and the remainder from North America.</v>
    <v>USD</v>
    <v>83000</v>
    <v>NASDAQ</v>
    <v>NAS</v>
    <v>126</v>
    <v>Three Parkway North, Deerfield, IL 60015 USA</v>
    <v>43.02</v>
    <v>445</v>
    <v>Confectioners</v>
    <v>Stock</v>
    <v>8/08/2018 15:36:45</v>
    <v>17</v>
    <v>42.63</v>
    <v>62651485877.279999</v>
    <v>Mondelez International Inc</v>
    <v>42.93</v>
    <v>21.413276</v>
    <v>42.94</v>
    <v>42.77</v>
    <v>1459047179.25664</v>
    <v>MDLZ</v>
    <v>1300684</v>
    <v>7443422.75</v>
    <v>2000</v>
  </rv>
  <rv s="1">
    <v>446</v>
  </rv>
  <rv s="2">
    <v>https://www.bing.com/th?id=Add6d26bedbfa07c5d5f07ef283dba57a&amp;qlt=95</v>
    <v>https://www.bing.com/images/search?form=xlimg&amp;q=phillips+66</v>
    <v>Image of Phillips 66</v>
  </rv>
  <rv s="3">
    <v>en-US</v>
    <v>a21d27</v>
    <v>268435456</v>
    <v>268435457</v>
    <v>1</v>
    <v>5</v>
    <v>Phillips 66</v>
    <v>7</v>
    <v>8</v>
    <v>Finance</v>
    <v>4</v>
    <v>123.97</v>
    <v>80.73</v>
    <v>1.0599890000000001</v>
    <v>Mr. Greg C. Garland</v>
    <v>-0.48</v>
    <v>-3.9110000000000004E-3</v>
    <v>Phillips 66 is an independent refiner with 13 refineries with a total throughput capacity of 2.1 million barrels per day. Its DCP Midstream joint venture holds 61 natural gas processing facilities, 12 NGL fractionation plants, and a natural gas pipeline system with 64,000 miles of pipeline. Its CPChem chemical joint venture operates facilities in the United States and the Middle East and primarily produces olefins and polyolefins. Phillips 66 also holds a 71% interest, including the general-partner interest, in Phillips 66 Partners LP.</v>
    <v>USD</v>
    <v>14600</v>
    <v>NYSE</v>
    <v>NYS</v>
    <v>126</v>
    <v>2331 CityWest Boulevard, Houston, TX 77042 USA</v>
    <v>122.72</v>
    <v>448</v>
    <v>Oil &amp; Gas Refining &amp; Marketing</v>
    <v>Stock</v>
    <v>8/08/2018 15:36:29</v>
    <v>17</v>
    <v>121.91</v>
    <v>56816433735.800003</v>
    <v>Phillips 66</v>
    <v>122.44</v>
    <v>10.515247</v>
    <v>122.73</v>
    <v>122.25</v>
    <v>462938431.808034</v>
    <v>PSX</v>
    <v>375751</v>
    <v>2386303.2857142901</v>
    <v>2011</v>
  </rv>
  <rv s="1">
    <v>449</v>
  </rv>
  <rv s="2">
    <v>https://www.bing.com/th?id=A700735105b5e89ce95cf567d04b92f24&amp;qlt=95</v>
    <v>https://www.bing.com/images/search?form=xlimg&amp;q=target</v>
    <v>Image of Target Corp</v>
  </rv>
  <rv s="3">
    <v>en-US</v>
    <v>a246z2</v>
    <v>268435456</v>
    <v>268435457</v>
    <v>1</v>
    <v>5</v>
    <v>Target Corp</v>
    <v>7</v>
    <v>8</v>
    <v>Finance</v>
    <v>4</v>
    <v>82.799000000000007</v>
    <v>53.9</v>
    <v>0.74009599999999998</v>
    <v>Brian C. Cornell</v>
    <v>-0.32</v>
    <v>-3.8909999999999999E-3</v>
    <v>Target is one of the largest retailers in North America, with about 1,800 units across the U.S. Its large-format stores offer general merchandise and an assortment of food products. Target sells roughly 33% of general merchandise under various private labels. The firm has an expanding Internet sales presence and issues its own consumer credit card, the REDcard, which gives customers a 5% discount on all Target purchases for holding an account. The company generates a mid-single-digit percentage of its sales from its digital storefronts. Virtually all of the company's sales come from the United States, particularly in the wake of its decision to exit its Canadian operations in 2015 after two years in the country.</v>
    <v>USD</v>
    <v>345000</v>
    <v>NYSE</v>
    <v>NYS</v>
    <v>126</v>
    <v>1000 Nicollet Mall, Minneapolis, MN 55403 USA</v>
    <v>82.45</v>
    <v>451</v>
    <v>Discount Stores</v>
    <v>Stock</v>
    <v>8/08/2018 15:36:58</v>
    <v>17</v>
    <v>81.680000000000007</v>
    <v>43663744706.400002</v>
    <v>Target Corp</v>
    <v>82.24</v>
    <v>14.992504</v>
    <v>82.25</v>
    <v>81.93</v>
    <v>530866197.03829801</v>
    <v>TGT</v>
    <v>876944</v>
    <v>4140218.5555555602</v>
    <v>1902</v>
  </rv>
  <rv s="1">
    <v>452</v>
  </rv>
  <rv s="13">
    <v>en-US</v>
    <v>a1naqh</v>
    <v>268435456</v>
    <v>268435457</v>
    <v>1</v>
    <v>20</v>
    <v>Allegion PLC</v>
    <v>2</v>
    <v>21</v>
    <v>Finance</v>
    <v>4</v>
    <v>89.81</v>
    <v>73.849999999999994</v>
    <v>David D. Petratis</v>
    <v>-0.32</v>
    <v>-3.8509999999999998E-3</v>
    <v>Allegion is a global security products company with a portfolio of leading brands, such as Schlage, Von Duprin, and LCN. The Ireland-domiciled company was created via a spin-off transaction from Ingersoll-Rand in December 2013. In fiscal 2017, Allegion generated 73% of sales in the Americas, 22% of sales in Europe, the Middle East, India, and Africa, and 5% of sales in Asia-Pacific. The company mainly competes with Swedish-based Assa Abloy AB, Switzerland-based Dormakaba, and U.S.-based Spectrum Brands in a $30 billion global market.</v>
    <v>USD</v>
    <v>10000</v>
    <v>NYSE</v>
    <v>NYS</v>
    <v>126</v>
    <v>Harcourt Road, Dublin,  2 IRL</v>
    <v>83.18</v>
    <v>Security &amp; Protection Services</v>
    <v>Stock</v>
    <v>8/08/2018 15:34:28</v>
    <v>17</v>
    <v>82.55</v>
    <v>7870074448.9200001</v>
    <v>Allegion PLC</v>
    <v>83.18</v>
    <v>27.700831000000001</v>
    <v>83.1</v>
    <v>82.78</v>
    <v>94706070.384115502</v>
    <v>ALLE</v>
    <v>90734</v>
    <v>690467.90476190497</v>
    <v>2013</v>
  </rv>
  <rv s="1">
    <v>454</v>
  </rv>
  <rv s="2">
    <v>https://www.bing.com/th?id=A3efa2521f3dd7c3cd3f14f8f8f19448a&amp;qlt=95</v>
    <v>https://www.bing.com/images/search?form=xlimg&amp;q=quintiles</v>
    <v>Image of IQVIA Holdings Inc</v>
  </rv>
  <rv s="3">
    <v>en-US</v>
    <v>aw2c52</v>
    <v>268435456</v>
    <v>268435457</v>
    <v>1</v>
    <v>5</v>
    <v>IQVIA Holdings Inc</v>
    <v>7</v>
    <v>8</v>
    <v>Finance</v>
    <v>4</v>
    <v>125.35</v>
    <v>87.45</v>
    <v>0.722001</v>
    <v>Ari Bousbib</v>
    <v>-0.47</v>
    <v>-3.8269999999999997E-3</v>
    <v>IQVIA was created from the merger of the healthcare data and analytics of IMS Health with the global contract research organization powerhouse of Quintiles. The CRO segment focuses primarily on providing outsourced phase 2-4 clinical trials for pharmaceutical, device, and diagnostic firms. The legacy IMS business provides aggregated information and technology services to clients in the healthcare industry, including pharmaceutical companies, providers, payers, and policymakers.</v>
    <v>USD</v>
    <v>55000</v>
    <v>NYSE</v>
    <v>NYS</v>
    <v>126</v>
    <v>83 Wooster Heights Road, Danbury, CT 06810 USA</v>
    <v>123.52</v>
    <v>456</v>
    <v>Diagnostics &amp; Research</v>
    <v>Stock</v>
    <v>8/08/2018 15:30:04</v>
    <v>17</v>
    <v>122.18</v>
    <v>24820946375.400002</v>
    <v>IQVIA Holdings Inc</v>
    <v>122.82</v>
    <v>21.097045999999999</v>
    <v>122.82</v>
    <v>122.35</v>
    <v>202092056.46800199</v>
    <v>IQV</v>
    <v>84141</v>
    <v>1570871.3125</v>
    <v>1982</v>
  </rv>
  <rv s="1">
    <v>457</v>
  </rv>
  <rv s="2">
    <v>https://www.bing.com/th?id=A0dba7193fdb56e8d2431fad9bf48e163&amp;qlt=95</v>
    <v>https://www.bing.com/images/search?form=xlimg&amp;q=marathon+petroleum</v>
    <v>Image of Marathon Petroleum Corp</v>
  </rv>
  <rv s="3">
    <v>en-US</v>
    <v>a1xvzr</v>
    <v>268435456</v>
    <v>268435457</v>
    <v>1</v>
    <v>5</v>
    <v>Marathon Petroleum Corp</v>
    <v>7</v>
    <v>8</v>
    <v>Finance</v>
    <v>4</v>
    <v>83.33</v>
    <v>49.3</v>
    <v>1.409937</v>
    <v>Mr. Gary R. Heminger</v>
    <v>-0.31</v>
    <v>-3.8150000000000002E-3</v>
    <v>Marathon Petroleum is an independent refiner with seven refineries in the midcontinent and Gulf Coast of the United States with total throughput capacity of 1.7 million barrels per day. Its Speedway retail segment sells transportation fuels through 2,750 stores. The firm also owns and operates crude oil and refined product pipelines. In 2012, Marathon spun off some of these assets into a master limited partnership, MPLX.</v>
    <v>USD</v>
    <v>43800</v>
    <v>NYSE</v>
    <v>NYS</v>
    <v>126</v>
    <v>539 South Main Street, Findlay, OH 45840-3229 USA</v>
    <v>81.3</v>
    <v>459</v>
    <v>Oil &amp; Gas Refining &amp; Marketing</v>
    <v>Stock</v>
    <v>8/08/2018 15:36:49</v>
    <v>17</v>
    <v>80.180000000000007</v>
    <v>36540395284.639999</v>
    <v>Marathon Petroleum Corp</v>
    <v>80.739999999999995</v>
    <v>9.9403579999999998</v>
    <v>81.260000000000005</v>
    <v>80.95</v>
    <v>449672597.64508998</v>
    <v>MPC</v>
    <v>917314</v>
    <v>5190852.578125</v>
    <v>2009</v>
  </rv>
  <rv s="1">
    <v>460</v>
  </rv>
  <rv s="2">
    <v>https://www.bing.com/th?id=A2c22df90566f07652b4c180a3680f8a4&amp;qlt=95</v>
    <v>https://www.bing.com/images/search?form=xlimg&amp;q=conagra+foods</v>
    <v>Image of Conagra Brands Inc</v>
  </rv>
  <rv s="3">
    <v>en-US</v>
    <v>a1p55r</v>
    <v>268435456</v>
    <v>268435457</v>
    <v>1</v>
    <v>5</v>
    <v>Conagra Brands Inc</v>
    <v>7</v>
    <v>8</v>
    <v>Finance</v>
    <v>4</v>
    <v>39.43</v>
    <v>32.159999999999997</v>
    <v>0.34093000000000001</v>
    <v>Mr. Sean M. Connolly</v>
    <v>-0.14000000000000001</v>
    <v>-3.7919999999999998E-3</v>
    <v>Conagra Brands manufactures branded consumer foods in the meals, enhancers, and snack categories for retail and foodservice customers. Its portfolio includes the Banquet, Marie Callender’s, Hunt’s, Orville Redenbacher’s, Healthy Choice, Slim Jim, and Reddi-wip brands. In 2016, the firm spun off its commercial foods (Lamb Weston) and private brands (Ralcorp) businesses. The firm is set to add Pinnacle Foods (brands include Birds Eye, Duncan Hines, and Smart Balance) to its mix by the end of calendar 2018. Following the acquisition, around 44% of the firm's sales will be derived from frozen and refrigerated meals. Around 90% of Conagra’s revenue is generated in the United States.</v>
    <v>USD</v>
    <v>12400</v>
    <v>NYSE</v>
    <v>NYS</v>
    <v>126</v>
    <v>222 West Merchandise Mart Plaza, Chicago, IL 60654 USA</v>
    <v>36.93</v>
    <v>462</v>
    <v>Packaged Foods</v>
    <v>Stock</v>
    <v>8/08/2018 15:35:32</v>
    <v>17</v>
    <v>36.56</v>
    <v>14337778148.959999</v>
    <v>Conagra Brands Inc</v>
    <v>36.93</v>
    <v>19.193857999999999</v>
    <v>36.92</v>
    <v>36.78</v>
    <v>388347187.13326102</v>
    <v>CAG</v>
    <v>561333</v>
    <v>4376729.1904761903</v>
    <v>1919</v>
  </rv>
  <rv s="1">
    <v>463</v>
  </rv>
  <rv s="2">
    <v>https://www.bing.com/th?id=Adfa81e6f4a22b834501cde6902f7b9e2&amp;qlt=95</v>
    <v>https://www.bing.com/images/search?form=xlimg&amp;q=ametek</v>
    <v>Image of AMETEK Inc</v>
  </rv>
  <rv s="3">
    <v>en-US</v>
    <v>a1ne3m</v>
    <v>268435456</v>
    <v>268435457</v>
    <v>1</v>
    <v>5</v>
    <v>AMETEK Inc</v>
    <v>7</v>
    <v>8</v>
    <v>Finance</v>
    <v>4</v>
    <v>79.319900000000004</v>
    <v>61.77</v>
    <v>1.2495240000000001</v>
    <v>David A. Zapico</v>
    <v>-0.28999999999999998</v>
    <v>-3.7419999999999997E-3</v>
    <v>Ametek operates in two distinct business segments: the electronic instruments group and the electromechanical group. The firm builds monitoring, testing, calibration, and display devices as a part of EIG and air-moving electric motors as a part of EMG.</v>
    <v>USD</v>
    <v>16900</v>
    <v>NYSE</v>
    <v>NYS</v>
    <v>126</v>
    <v>1100 Cassatt Road, Berwyn, PA 19312-1177 USA</v>
    <v>77.56</v>
    <v>465</v>
    <v>Diversified Industrials</v>
    <v>Stock</v>
    <v>8/08/2018 15:32:50</v>
    <v>17</v>
    <v>77.02</v>
    <v>17914055841.75</v>
    <v>AMETEK Inc</v>
    <v>77.52</v>
    <v>23.148147999999999</v>
    <v>77.5</v>
    <v>77.209999999999994</v>
    <v>231149107.63548401</v>
    <v>AME</v>
    <v>136059</v>
    <v>1168050.7777777801</v>
    <v>1930</v>
  </rv>
  <rv s="1">
    <v>466</v>
  </rv>
  <rv s="2">
    <v>https://www.bing.com/th?id=A51ebf4efdb67d5f6506f18c1641f3da0&amp;qlt=95</v>
    <v>https://www.bing.com/images/search?form=xlimg&amp;q=colgate-palmolive</v>
    <v>Image of Colgate-Palmolive Co</v>
  </rv>
  <rv s="3">
    <v>en-US</v>
    <v>a1pshw</v>
    <v>268435456</v>
    <v>268435457</v>
    <v>1</v>
    <v>5</v>
    <v>Colgate-Palmolive Co</v>
    <v>7</v>
    <v>8</v>
    <v>Finance</v>
    <v>4</v>
    <v>77.91</v>
    <v>61.28</v>
    <v>0.75051400000000001</v>
    <v>Ian Cook</v>
    <v>-0.25</v>
    <v>-3.7190000000000001E-3</v>
    <v xml:space="preserve">Founded in 1806, Colgate-Palmolive is now one of the world's largest consumer product companies. In addition to its namesake oral care line, the firm manufactures shampoos, shower gels, deodorants, and home care products that are sold in over 200 countries around the world (international sales account for about 75% of its consolidated total, including approximately 50% from emerging regions). It also owns specialty pet food maker Hill's, which sells its products through veterinarians and specialty pet retailers. </v>
    <v>USD</v>
    <v>35900</v>
    <v>NYSE</v>
    <v>NYS</v>
    <v>126</v>
    <v>300 Park Avenue, New York, NY 10022 USA</v>
    <v>67.16</v>
    <v>468</v>
    <v>Household &amp; Personal Products</v>
    <v>Stock</v>
    <v>8/08/2018 15:36:44</v>
    <v>17</v>
    <v>66.75</v>
    <v>57973622279.760002</v>
    <v>Colgate-Palmolive Co</v>
    <v>67.069999999999993</v>
    <v>26.954177999999999</v>
    <v>67.22</v>
    <v>66.97</v>
    <v>862446032.12972295</v>
    <v>CL</v>
    <v>481312</v>
    <v>3776761.09375</v>
    <v>1923</v>
  </rv>
  <rv s="1">
    <v>469</v>
  </rv>
  <rv s="0">
    <v>en-US</v>
    <v>a25par</v>
    <v>268435456</v>
    <v>268435457</v>
    <v>1</v>
    <v>0</v>
    <v>Waters Corp</v>
    <v>2</v>
    <v>3</v>
    <v>Finance</v>
    <v>4</v>
    <v>220.2</v>
    <v>175.07</v>
    <v>0.98863800000000002</v>
    <v>Mr. Christopher J. O'Connell</v>
    <v>-0.71</v>
    <v>-3.6129999999999999E-3</v>
    <v>Waters provides analytical instruments for pharmaceutical, biochemical, and industrial customers. Roughly half of sales are attributable to instruments, which include liquid chromatography and mass spectrometry platforms, as well as thermal analysis tools. Consumables and services account for the remainder of Waters' sales.</v>
    <v>USD</v>
    <v>7000</v>
    <v>NYSE</v>
    <v>NYS</v>
    <v>126</v>
    <v>34 Maple Street, Milford, MA 01757 USA</v>
    <v>196.82499999999999</v>
    <v>Diagnostics &amp; Research</v>
    <v>Stock</v>
    <v>8/08/2018 15:34:34</v>
    <v>17</v>
    <v>194.8</v>
    <v>15033460275.209999</v>
    <v>Waters Corp</v>
    <v>196.49</v>
    <v>277.77777800000001</v>
    <v>196.51</v>
    <v>195.8</v>
    <v>76502265.916289195</v>
    <v>WAT</v>
    <v>49336</v>
    <v>576844.93650793598</v>
    <v>1991</v>
  </rv>
  <rv s="1">
    <v>471</v>
  </rv>
  <rv s="0">
    <v>en-US</v>
    <v>a1rdzr</v>
    <v>268435456</v>
    <v>268435457</v>
    <v>1</v>
    <v>0</v>
    <v>Duke Energy Corp</v>
    <v>2</v>
    <v>3</v>
    <v>Finance</v>
    <v>4</v>
    <v>91.8</v>
    <v>71.959999999999994</v>
    <v>0.107181</v>
    <v>Ms. Lynn J. Good</v>
    <v>-0.28999999999999998</v>
    <v>-3.5859999999999998E-3</v>
    <v>Duke Energy is one of the largest U.S. utilities, with regulated utilities in the Carolinas, Indiana, Florida, Ohio, and Kentucky that deliver electricity and gas to more than 7 million customers. Duke operates in three major segments: electric utilities and infrastructure; gas utilities and infrastructure; and commercial renewables.</v>
    <v>USD</v>
    <v>29060</v>
    <v>NYSE</v>
    <v>NYS</v>
    <v>126</v>
    <v>550 South Tryon Street, Charlotte, NC 28202-1803 USA</v>
    <v>80.895399999999995</v>
    <v>Utilities - Regulated Electric</v>
    <v>Stock</v>
    <v>8/08/2018 15:36:30</v>
    <v>17</v>
    <v>80.209999999999994</v>
    <v>57351322651.877998</v>
    <v>Duke Energy Corp</v>
    <v>80.62</v>
    <v>20.449898000000001</v>
    <v>80.87</v>
    <v>80.58</v>
    <v>709179209.24790394</v>
    <v>DUK</v>
    <v>694166</v>
    <v>3623319.0806451598</v>
    <v>2005</v>
  </rv>
  <rv s="1">
    <v>473</v>
  </rv>
  <rv s="0">
    <v>en-US</v>
    <v>a1vp4c</v>
    <v>268435456</v>
    <v>268435457</v>
    <v>1</v>
    <v>0</v>
    <v>The Interpublic Group of Companies Inc</v>
    <v>2</v>
    <v>3</v>
    <v>Finance</v>
    <v>4</v>
    <v>26.01</v>
    <v>18.3</v>
    <v>1.1877850000000001</v>
    <v>Michael I. Roth</v>
    <v>-0.08</v>
    <v>-3.578E-3</v>
    <v>Interpublic Group is the world’s fourth-largest ad holding company, based on annual revenue. It provides traditional advertising services along with digital and other services such as public relations through various acquisitions. IPG has made these services available in over 100 countries. The company generates more than 75% of its revenue from developed regions such as the United States and Europe.</v>
    <v>USD</v>
    <v>50200</v>
    <v>NYSE</v>
    <v>NYS</v>
    <v>126</v>
    <v>909 Third Avenue, New York, NY 10022 USA</v>
    <v>22.425000000000001</v>
    <v>Advertising Agencies</v>
    <v>Stock</v>
    <v>8/08/2018 15:31:14</v>
    <v>17</v>
    <v>22.21</v>
    <v>8543063449.1999998</v>
    <v>The Interpublic Group of Companies Inc</v>
    <v>22.36</v>
    <v>15.128593</v>
    <v>22.36</v>
    <v>22.28</v>
    <v>382069027.24508101</v>
    <v>IPG</v>
    <v>375164</v>
    <v>3409065.078125</v>
    <v>1930</v>
  </rv>
  <rv s="1">
    <v>475</v>
  </rv>
  <rv s="0">
    <v>en-US</v>
    <v>a1vv8m</v>
    <v>268435456</v>
    <v>268435457</v>
    <v>1</v>
    <v>0</v>
    <v>Illinois Tool Works Inc</v>
    <v>2</v>
    <v>3</v>
    <v>Finance</v>
    <v>4</v>
    <v>179.07</v>
    <v>134.66</v>
    <v>1.2458260000000001</v>
    <v>E. Scott Santi</v>
    <v>-0.49</v>
    <v>-3.4920000000000003E-3</v>
    <v>Illinois Tool Works (ITW) is a global diversified manufacturer with 85 business divisions and operations in more than 50 countries. The company’s seven segments manufacture a broad range of industrial products and equipment including engineered fasteners and seat heaters for automakers, refrigerators and displays for grocery stores, and plastic six-rings for beverages and other consumer goods. ITW employs 48,000 people and reported 2016 revenue and adjusted operating income totaling $13.6 billion and $3.3 billion, respectively.</v>
    <v>USD</v>
    <v>50000</v>
    <v>NYSE</v>
    <v>NYS</v>
    <v>126</v>
    <v>155 Harlem Avenue, Glenview, IL 60025 USA</v>
    <v>140.35</v>
    <v>Diversified Industrials</v>
    <v>Stock</v>
    <v>8/08/2018 15:35:45</v>
    <v>17</v>
    <v>139.41</v>
    <v>46875639125.059998</v>
    <v>Illinois Tool Works Inc</v>
    <v>140.18</v>
    <v>25.575448000000002</v>
    <v>140.34</v>
    <v>139.85</v>
    <v>334014814.91420799</v>
    <v>ITW</v>
    <v>213574</v>
    <v>1514833.3015872999</v>
    <v>1915</v>
  </rv>
  <rv s="1">
    <v>477</v>
  </rv>
  <rv s="2">
    <v>https://www.bing.com/th?id=Af8c00f6ea86c6eae63484d61a1763e2c&amp;qlt=95</v>
    <v>https://www.bing.com/images/search?form=xlimg&amp;q=fedex</v>
    <v>Image of FedEx Corp</v>
  </rv>
  <rv s="8">
    <v>en-US</v>
    <v>a1sqr7</v>
    <v>268435456</v>
    <v>268435457</v>
    <v>1</v>
    <v>15</v>
    <v>FedEx Corp</v>
    <v>7</v>
    <v>8</v>
    <v>Finance</v>
    <v>4</v>
    <v>274.66000000000003</v>
    <v>203.131</v>
    <v>1.428121</v>
    <v>-0.86</v>
    <v>-3.4710000000000001E-3</v>
    <v>FedEx pioneered overnight delivery in 1973 and remains the world's largest express delivery firm. In fiscal 2018, FedEx derived about 55% of its $65 billion top line from its Express division, 28% of sales from Ground, and 10% from its Freight less-than-truckload trucking segment. FedEx Office provides document production and shipping services, and Trade Networks offers freight forwarding. FedEx acquired the large Dutch parcel delivery firm, TNT Express, in 2016.</v>
    <v>USD</v>
    <v>227000</v>
    <v>NYSE</v>
    <v>NYS</v>
    <v>126</v>
    <v>942 South Shady Grove Road, Memphis, TN 38120 USA</v>
    <v>247.84</v>
    <v>479</v>
    <v>Integrated Shipping &amp; Logistics</v>
    <v>Stock</v>
    <v>8/08/2018 15:36:01</v>
    <v>17</v>
    <v>246.22499999999999</v>
    <v>65188542084.599998</v>
    <v>FedEx Corp</v>
    <v>247.8</v>
    <v>14.59854</v>
    <v>247.8</v>
    <v>246.94</v>
    <v>263069177.096852</v>
    <v>FDX</v>
    <v>231766</v>
    <v>1304584.98412698</v>
    <v>1997</v>
  </rv>
  <rv s="1">
    <v>480</v>
  </rv>
  <rv s="2">
    <v>https://www.bing.com/th?id=Aa673e2e22e4d29f07ed98d2689fa4cbb&amp;qlt=95</v>
    <v>https://www.bing.com/images/search?form=xlimg&amp;q=prologis</v>
    <v>Image of Prologis Inc</v>
  </rv>
  <rv s="3">
    <v>en-US</v>
    <v>a1zy3m</v>
    <v>268435456</v>
    <v>268435457</v>
    <v>1</v>
    <v>5</v>
    <v>Prologis Inc</v>
    <v>7</v>
    <v>8</v>
    <v>Finance</v>
    <v>4</v>
    <v>67.53</v>
    <v>58.28</v>
    <v>0.81120499999999995</v>
    <v>Mr. Hamid R. Moghadam</v>
    <v>-0.22500000000000001</v>
    <v>-3.4269999999999999E-3</v>
    <v>Prologis was formed by the June 2011 merger of AMB Property and ProLogis Trust. The company develops, acquires, and operates approximately 687 million square feet of high-quality industrial and logistics facilities in 19 countries. The company is organized into four global divisions (Americas, Europe, Asia, and Other Americas) and operates as a real estate investment trust.</v>
    <v>USD</v>
    <v>1565</v>
    <v>NYSE</v>
    <v>NYS</v>
    <v>126</v>
    <v>Pier 1, San Francisco, CA 94111 USA</v>
    <v>65.87</v>
    <v>482</v>
    <v>REIT - Industrial</v>
    <v>Stock</v>
    <v>8/08/2018 15:35:18</v>
    <v>17</v>
    <v>65.209999999999994</v>
    <v>34891610475</v>
    <v>Prologis Inc</v>
    <v>65.75</v>
    <v>19.120459</v>
    <v>65.66</v>
    <v>65.435000000000002</v>
    <v>531398271.017362</v>
    <v>PLD</v>
    <v>534755</v>
    <v>3016272.8571428601</v>
    <v>1983</v>
  </rv>
  <rv s="1">
    <v>483</v>
  </rv>
  <rv s="0">
    <v>en-US</v>
    <v>a1r1lh</v>
    <v>268435456</v>
    <v>268435457</v>
    <v>1</v>
    <v>0</v>
    <v>D.R. Horton Inc</v>
    <v>2</v>
    <v>3</v>
    <v>Finance</v>
    <v>4</v>
    <v>53.32</v>
    <v>34.950000000000003</v>
    <v>1.1712450000000001</v>
    <v>David V. Auld</v>
    <v>-0.15</v>
    <v>-3.3869999999999998E-3</v>
    <v>D.R. Horton is the largest and most geographically diverse homebuilder in the United States with operations in 78 markets across 26 states. D.R. Horton mainly builds single-family detached homes (90% of home sales revenue) and offers products to entry-level, move-up, luxury buyers, and active adults. The company offers homebuyers mortgage financing and title agency services through its financial services segment. D.R. Horton's headquarters are in Fort Worth, Texas and it manages five regional homebuilding offices across the United States.</v>
    <v>USD</v>
    <v>7735</v>
    <v>NYSE</v>
    <v>NYS</v>
    <v>126</v>
    <v>1341 Horton Circle, Arlington, TX 76011 USA</v>
    <v>44.488999999999997</v>
    <v>Residential Construction</v>
    <v>Stock</v>
    <v>8/08/2018 15:35:32</v>
    <v>17</v>
    <v>43.75</v>
    <v>16609867777.4</v>
    <v>D.R. Horton Inc</v>
    <v>44.27</v>
    <v>12.836970000000001</v>
    <v>44.29</v>
    <v>44.14</v>
    <v>375025237.69248098</v>
    <v>DHI</v>
    <v>503622</v>
    <v>4269205.3870967701</v>
    <v>1991</v>
  </rv>
  <rv s="1">
    <v>485</v>
  </rv>
  <rv s="0">
    <v>en-US</v>
    <v>a1x98m</v>
    <v>268435456</v>
    <v>268435457</v>
    <v>1</v>
    <v>0</v>
    <v>Macerich Co</v>
    <v>2</v>
    <v>3</v>
    <v>Finance</v>
    <v>4</v>
    <v>69.73</v>
    <v>52.12</v>
    <v>0.86052600000000001</v>
    <v>Arthur M. Coppola</v>
    <v>-0.2</v>
    <v>-3.3810000000000003E-3</v>
    <v>Macerich is an owner and developer of primarily high-quality regional mall, outlets, and shopping center properties throughout the U.S. The firm’s current portfolio includes roughly 50 regional retail assets, seven shopping and power centers, and other properties, aggregating approximately 56 million square feet.</v>
    <v>USD</v>
    <v>855</v>
    <v>NYSE</v>
    <v>NYS</v>
    <v>126</v>
    <v>401 Wilshire Boulevard, Santa Monica, CA 90401 USA</v>
    <v>59.11</v>
    <v>REIT - Retail</v>
    <v>Stock</v>
    <v>8/08/2018 15:33:01</v>
    <v>17</v>
    <v>58.63</v>
    <v>8301804728.8336</v>
    <v>Macerich Co</v>
    <v>59.05</v>
    <v>370.37036999999998</v>
    <v>59.16</v>
    <v>58.96</v>
    <v>140328004.206112</v>
    <v>MAC</v>
    <v>200521</v>
    <v>1064701.8125</v>
    <v>1993</v>
  </rv>
  <rv s="1">
    <v>487</v>
  </rv>
  <rv s="2">
    <v>https://www.bing.com/th?id=Acfdd56704e19a3ba2164af0949f70d5c&amp;qlt=95</v>
    <v>https://www.bing.com/images/search?form=xlimg&amp;q=american+electric+power</v>
    <v>Image of American Electric Power Co Inc</v>
  </rv>
  <rv s="3">
    <v>en-US</v>
    <v>a1mybh</v>
    <v>268435456</v>
    <v>268435457</v>
    <v>1</v>
    <v>5</v>
    <v>American Electric Power Co Inc</v>
    <v>7</v>
    <v>8</v>
    <v>Finance</v>
    <v>4</v>
    <v>78.069999999999993</v>
    <v>62.704999999999998</v>
    <v>0.16327</v>
    <v>Nicholas K. Akins</v>
    <v>-0.24</v>
    <v>-3.3689999999999996E-3</v>
    <v>American Electric Power is one of the largest regulated utilities in the United States, providing electricity generation, transmission, and distribution to more than 5 million retail customers in 11 states. About 47% of AEP's of capacity is coal, with the remainder from a mix of natural gas (27%), renewables (13%), nuclear (7%), and demand response (6%). Earnings are supported by vertically integrated utilities (51%), transmission and distribution utilities (24%), competitive transmission (14%), and unregulated generation and marketing (11%).</v>
    <v>USD</v>
    <v>17666</v>
    <v>NYSE</v>
    <v>NYS</v>
    <v>126</v>
    <v>1 Riverside Plaza, Columbus, OH 43215 USA</v>
    <v>71.069999999999993</v>
    <v>489</v>
    <v>Utilities - Regulated Electric</v>
    <v>Stock</v>
    <v>8/08/2018 15:36:47</v>
    <v>17</v>
    <v>70.61</v>
    <v>34912054657.849998</v>
    <v>American Electric Power Co Inc</v>
    <v>70.930000000000007</v>
    <v>18.214936000000002</v>
    <v>71.239999999999995</v>
    <v>71</v>
    <v>490062530.28986502</v>
    <v>AEP</v>
    <v>693497</v>
    <v>3047942.3809523801</v>
    <v>1906</v>
  </rv>
  <rv s="1">
    <v>490</v>
  </rv>
  <rv s="2">
    <v>https://www.bing.com/th?id=A24e8048270b284b028a787588f0fb6ed&amp;qlt=95</v>
    <v>https://www.bing.com/images/search?form=xlimg&amp;q=harris+corporation</v>
    <v>Image of Harris Corp</v>
  </rv>
  <rv s="3">
    <v>en-US</v>
    <v>a1uvar</v>
    <v>268435456</v>
    <v>268435457</v>
    <v>1</v>
    <v>5</v>
    <v>Harris Corp</v>
    <v>7</v>
    <v>8</v>
    <v>Finance</v>
    <v>4</v>
    <v>170.54</v>
    <v>116.73</v>
    <v>1.2196130000000001</v>
    <v>Mr. William M. Brown</v>
    <v>-0.55000000000000004</v>
    <v>-3.3510000000000002E-3</v>
    <v>Harris Corporation is a provider of electronic systems with applications in defense, civil government, and commercial applications. The United States government and its contractors are the firm's largest customers. Its products include communications systems, serving defense and public safety networks; space and intelligence systems, providing Earth observation, environmental and geospatial solutions; and critical networks, for use in air traffic management, energy and maritime communications, and ground network operations. A large majority of the firm's revenue is generated in the U.S.</v>
    <v>USD</v>
    <v>17000</v>
    <v>NYSE</v>
    <v>NYS</v>
    <v>126</v>
    <v>1025 West NASA Boulevard, Melbourne, FL 32919 USA</v>
    <v>164.42</v>
    <v>492</v>
    <v>Communication Equipment</v>
    <v>Stock</v>
    <v>8/08/2018 15:35:27</v>
    <v>17</v>
    <v>162.57</v>
    <v>19406240993.299999</v>
    <v>Harris Corp</v>
    <v>164.42</v>
    <v>29.325513000000001</v>
    <v>164.12</v>
    <v>163.57</v>
    <v>118244217.604801</v>
    <v>HRS</v>
    <v>139809</v>
    <v>659853.45161290304</v>
    <v>1926</v>
  </rv>
  <rv s="1">
    <v>493</v>
  </rv>
  <rv s="2">
    <v>https://www.bing.com/th?id=A65dd46ba69623e630402b9c130ed7e08&amp;qlt=95</v>
    <v>https://www.bing.com/images/search?form=xlimg&amp;q=firstenergy</v>
    <v>Image of FirstEnergy Corp</v>
  </rv>
  <rv s="8">
    <v>en-US</v>
    <v>a1squ2</v>
    <v>268435456</v>
    <v>268435457</v>
    <v>1</v>
    <v>15</v>
    <v>FirstEnergy Corp</v>
    <v>7</v>
    <v>8</v>
    <v>Finance</v>
    <v>4</v>
    <v>37</v>
    <v>29.335000000000001</v>
    <v>0.24778800000000001</v>
    <v>-0.12</v>
    <v>-3.3189999999999999E-3</v>
    <v>FirstEnergy is one of the largest investor-owned utilities in the United States with 10 distribution utilities serving 6 million customers in six Mid-Atlantic and Midwestern states. FirstEnergy also owns and operates one of the nation's largest transmission systems with more than 24,500 miles of lines. FirstEnergy's Competitive Energy Services segment owns a power plant fleet of 16 gigawatts of nuclear, coal, gas, hydro, and wind and is one of the largest retail electricity suppliers in the U.S.</v>
    <v>USD</v>
    <v>15617</v>
    <v>NYSE</v>
    <v>NYS</v>
    <v>126</v>
    <v>76 South Main Street, Akron, OH 44308 USA</v>
    <v>36.22</v>
    <v>495</v>
    <v>Utilities - Diversified</v>
    <v>Stock</v>
    <v>8/08/2018 15:35:21</v>
    <v>17</v>
    <v>35.909999999999997</v>
    <v>17525935253.939999</v>
    <v>FirstEnergy Corp</v>
    <v>36.08</v>
    <v>-1.965023</v>
    <v>36.159999999999997</v>
    <v>36.04</v>
    <v>484677412.99612802</v>
    <v>FE</v>
    <v>369071</v>
    <v>3935898.859375</v>
    <v>1996</v>
  </rv>
  <rv s="1">
    <v>496</v>
  </rv>
  <rv s="2">
    <v>https://www.bing.com/th?id=A3a12ddbc238e82f664c1a861fd8f59ae&amp;qlt=95</v>
    <v>https://www.bing.com/images/search?form=xlimg&amp;q=chubb+corp.</v>
    <v>Image of Chubb Ltd</v>
  </rv>
  <rv s="3">
    <v>en-US</v>
    <v>a1p8tc</v>
    <v>268435456</v>
    <v>268435457</v>
    <v>1</v>
    <v>5</v>
    <v>Chubb Ltd</v>
    <v>7</v>
    <v>8</v>
    <v>Finance</v>
    <v>4</v>
    <v>157.5</v>
    <v>123.96259999999999</v>
    <v>1.06871</v>
    <v>Evan G. Greenberg</v>
    <v>-0.46</v>
    <v>-3.3170000000000001E-3</v>
    <v>ACE acquired Chubb in the first quarter of 2016 and assumed the Chubb name. The combination makes the new Chubb one of the largest domestic property and casualty insurers, with operations in 54 countries spanning commercial and personal P&amp;C insurance, reinsurance, and life insurance.</v>
    <v>USD</v>
    <v>31000</v>
    <v>NYSE</v>
    <v>NYS</v>
    <v>126</v>
    <v>Baerengasse 32, Zurich,  CH-8001 CHE</v>
    <v>138.64359999999999</v>
    <v>498</v>
    <v>Insurance - Property &amp; Casualty</v>
    <v>Stock</v>
    <v>8/08/2018 15:32:24</v>
    <v>17</v>
    <v>137.87</v>
    <v>64068708221.099998</v>
    <v>Chubb Ltd</v>
    <v>138.54</v>
    <v>16.949152999999999</v>
    <v>138.66999999999999</v>
    <v>138.21</v>
    <v>462022847.19910598</v>
    <v>CB</v>
    <v>242704</v>
    <v>1688991.546875</v>
    <v>1985</v>
  </rv>
  <rv s="1">
    <v>499</v>
  </rv>
  <rv s="0">
    <v>en-US</v>
    <v>a1s4yc</v>
    <v>268435456</v>
    <v>268435457</v>
    <v>1</v>
    <v>0</v>
    <v>Equity Residential</v>
    <v>2</v>
    <v>3</v>
    <v>Finance</v>
    <v>4</v>
    <v>70.454999999999998</v>
    <v>54.97</v>
    <v>0.43044300000000002</v>
    <v>David J. Neithercut</v>
    <v>-0.22</v>
    <v>-3.2879999999999997E-3</v>
    <v>Equity Residential owns a portfolio of 303 apartment communities with over 78,300 units and is developing three additional properties with 443 units. The company focuses on owning large, high-quality properties in the urban and suburban submarkets of Southern California, San Francisco, Washington, D.C., New York, Seattle, and Boston.</v>
    <v>USD</v>
    <v>2700</v>
    <v>NYSE</v>
    <v>NYS</v>
    <v>126</v>
    <v>Two North Riverside Plaza, Chicago, IL 60606 USA</v>
    <v>67.040000000000006</v>
    <v>REIT - Residential</v>
    <v>Stock</v>
    <v>8/08/2018 15:35:18</v>
    <v>17</v>
    <v>66.489999999999995</v>
    <v>24560724912.75</v>
    <v>Equity Residential</v>
    <v>67.040000000000006</v>
    <v>42.194093000000002</v>
    <v>66.91</v>
    <v>66.69</v>
    <v>367071064.30653101</v>
    <v>EQR</v>
    <v>179684</v>
    <v>1852643.0634920599</v>
    <v>1993</v>
  </rv>
  <rv s="1">
    <v>501</v>
  </rv>
  <rv s="3">
    <v>en-US</v>
    <v>a1yx6h</v>
    <v>268435456</v>
    <v>268435457</v>
    <v>1</v>
    <v>5</v>
    <v>News Corp</v>
    <v>7</v>
    <v>8</v>
    <v>Finance</v>
    <v>4</v>
    <v>17.7</v>
    <v>13.1</v>
    <v>1.7592019999999999</v>
    <v>Mr Robert James Thomson</v>
    <v>-0.05</v>
    <v>-3.2679999999999996E-3</v>
    <v>News Corporation is a media company with large presence in the U.S, the U.K., and Australia. Key brands include The Wall Street Journal, Herald Sun, and The Times. The company also has a strong presence in the Australian pay-TV market through Fox Sports and Foxtel (both 65%-owned), while its 62%-owned REA Group is the dominant real estate classified business in Australia. In addition, it owns HarperCollins, one of the largest book publishers globally, and also has a substantial digital property advertising business (Move) in the U.S.</v>
    <v>USD</v>
    <v>26000</v>
    <v>NASDAQ</v>
    <v>NAS</v>
    <v>126</v>
    <v>1211 Avenue of the Americas, New York, NY 10036 USA</v>
    <v>15.4</v>
    <v>326</v>
    <v>Broadcasting - TV</v>
    <v>Stock</v>
    <v>8/08/2018 15:25:21</v>
    <v>17</v>
    <v>15.2</v>
    <v>8874618091.5</v>
    <v>News Corp</v>
    <v>15.35</v>
    <v>-38.610039</v>
    <v>15.3</v>
    <v>15.25</v>
    <v>580040398.13725495</v>
    <v>NWS</v>
    <v>78975</v>
    <v>470483.875</v>
    <v>2012</v>
  </rv>
  <rv s="1">
    <v>503</v>
  </rv>
  <rv s="2">
    <v>https://www.bing.com/th?id=A63096b72a05dc74b62aac21ce7b93f0e&amp;qlt=95</v>
    <v>https://www.bing.com/images/search?form=xlimg&amp;q=qorvo</v>
    <v>Image of Qorvo Inc</v>
  </rv>
  <rv s="7">
    <v>en-US</v>
    <v>a21mzr</v>
    <v>268435456</v>
    <v>268435457</v>
    <v>1</v>
    <v>13</v>
    <v>Qorvo Inc</v>
    <v>7</v>
    <v>14</v>
    <v>Finance</v>
    <v>4</v>
    <v>86.84</v>
    <v>64.53</v>
    <v>Mr. Robert A. Bruggeworth</v>
    <v>-0.28000000000000003</v>
    <v>-3.2540000000000004E-3</v>
    <v>Qorvo represents the combined entity of RF Micro Devices and TriQuint Semiconductor, which merged with one another in 2014. The company specializes in radio frequency filters, power amplifiers and front-end modules used in many of the world’s most advanced smartphones. Qorvo also has a suite of products sold into a variety of nonsmartphone end markets, such as wireless base stations, cable TV and networking equipment, as well as infrastructure and military applications.</v>
    <v>USD</v>
    <v>8100</v>
    <v>NASDAQ</v>
    <v>NAS</v>
    <v>126</v>
    <v>7628 Thorndike Road, Greensboro, NC 27409-9421 USA</v>
    <v>86.47</v>
    <v>505</v>
    <v>Semiconductors</v>
    <v>Stock</v>
    <v>8/08/2018 15:34:41</v>
    <v>17</v>
    <v>85.48</v>
    <v>10788347758.7369</v>
    <v>Qorvo Inc</v>
    <v>85.67</v>
    <v>357.14285699999999</v>
    <v>86.04</v>
    <v>85.76</v>
    <v>125387584.364678</v>
    <v>QRVO</v>
    <v>136237</v>
    <v>1195559.390625</v>
    <v>2013</v>
  </rv>
  <rv s="1">
    <v>506</v>
  </rv>
  <rv s="2">
    <v>https://www.bing.com/th?id=Ae795eb77af5d5567d2894c42e73c3593&amp;qlt=95</v>
    <v>https://www.bing.com/images/search?form=xlimg&amp;q=thermo+fisher+careers</v>
    <v>Image of Thermo Fisher Scientific Inc</v>
  </rv>
  <rv s="3">
    <v>en-US</v>
    <v>a24bsm</v>
    <v>268435456</v>
    <v>268435457</v>
    <v>1</v>
    <v>5</v>
    <v>Thermo Fisher Scientific Inc</v>
    <v>7</v>
    <v>8</v>
    <v>Finance</v>
    <v>4</v>
    <v>236.29</v>
    <v>170.07</v>
    <v>1.1405209999999999</v>
    <v>Mr. Marc N. Casper</v>
    <v>-0.76</v>
    <v>-3.228E-3</v>
    <v>Thermo Fisher Scientific sells scientific instruments and laboratory equipment, diagnostics consumables, and life science reagents. The firm operates through four segments: analytical technologies (about 22% of sales after the FEI acquisition); specialty diagnostic products (16%); life science solutions (26% including Affymetrix); and lab products and services (36% including Patheon and excluding cross-segment sales).</v>
    <v>USD</v>
    <v>70000</v>
    <v>NYSE</v>
    <v>NYS</v>
    <v>126</v>
    <v>168 Third Avenue, Waltham, MA 02451 USA</v>
    <v>236.29</v>
    <v>508</v>
    <v>Diagnostics &amp; Research</v>
    <v>Stock</v>
    <v>8/08/2018 15:36:30</v>
    <v>17</v>
    <v>233.73</v>
    <v>94467804747.029999</v>
    <v>Thermo Fisher Scientific Inc</v>
    <v>235.15</v>
    <v>39.682540000000003</v>
    <v>235.46</v>
    <v>234.7</v>
    <v>401205320.42397898</v>
    <v>TMO</v>
    <v>202955</v>
    <v>1354365.8387096799</v>
    <v>1956</v>
  </rv>
  <rv s="1">
    <v>509</v>
  </rv>
  <rv s="2">
    <v>https://www.bing.com/th?id=Affab932d6bff74be7874bcd8879f23f8&amp;qlt=95</v>
    <v>https://www.bing.com/images/search?form=xlimg&amp;q=pioneer+natural+resources</v>
    <v>Image of Pioneer Natural Resources Co</v>
  </rv>
  <rv s="3">
    <v>en-US</v>
    <v>a21gsm</v>
    <v>268435456</v>
    <v>268435457</v>
    <v>1</v>
    <v>5</v>
    <v>Pioneer Natural Resources Co</v>
    <v>7</v>
    <v>8</v>
    <v>Finance</v>
    <v>4</v>
    <v>213.39500000000001</v>
    <v>125.46</v>
    <v>0.89385999999999999</v>
    <v>Timothy L. Dove</v>
    <v>-0.6</v>
    <v>-3.2160000000000001E-3</v>
    <v>Headquartered in Irving, Texas, Pioneer Natural Resources is an independent exploration and production company with operations throughout the southern and central United States. Following planned divestitures, Pioneer will be exclusively focused on the Midland portion of the Permian Basin in Texas. At year-end 2017, Pioneer's proven reserves were 985 million barrels of oil equivalent, or boe, with net production of 272 mboe per day. Oil and natural gas liquids represented 78% of production and 70% of proven reserves.</v>
    <v>USD</v>
    <v>3836</v>
    <v>NYSE</v>
    <v>NYS</v>
    <v>126</v>
    <v>5205 North O'Connor Boulevard, Irving, TX 75039 USA</v>
    <v>189.75</v>
    <v>511</v>
    <v>Oil &amp; Gas E&amp;P</v>
    <v>Stock</v>
    <v>8/08/2018 15:36:47</v>
    <v>17</v>
    <v>182.05</v>
    <v>32140917133.07</v>
    <v>Pioneer Natural Resources Co</v>
    <v>183.29</v>
    <v>30.30303</v>
    <v>186.54</v>
    <v>185.94</v>
    <v>172300402.77189901</v>
    <v>PXD</v>
    <v>821894</v>
    <v>1386548.6190476201</v>
    <v>1997</v>
  </rv>
  <rv s="1">
    <v>512</v>
  </rv>
  <rv s="10">
    <v>en-US</v>
    <v>a21tm7</v>
    <v>268435456</v>
    <v>268435457</v>
    <v>1</v>
    <v>17</v>
    <v>Everest Re Group Ltd</v>
    <v>2</v>
    <v>3</v>
    <v>Finance</v>
    <v>4</v>
    <v>270.935</v>
    <v>208.81</v>
    <v>0.40737000000000001</v>
    <v>-0.7</v>
    <v>-3.2069999999999998E-3</v>
    <v>Everest Re Group Ltd is an insurance and reinsurance company with a distribution network. The company's segments include: the U.S. Reinsurance segment which writes property and casualty reinsurance and special lines of business comprising of Marine, Aviation, Surety and Accident &amp; Health business; the International segment which focuses on several international reinsurance markets including Canada, Asia, Latin America, Brazil, Africa and the Middle East; the Bermuda segment which writes property and casualty reinsurance through Bermuda Re, the U.K. branch and Ireland Re; and the Insurance segment which writes insurance including medical stop loss insurance; and the Mt. Logan Re segment provides insurance products against catastrophe risks.</v>
    <v>USD</v>
    <v>1276</v>
    <v>NYSE</v>
    <v>NYS</v>
    <v>126</v>
    <v>141 Front Street, Hamilton,  HM 19 BMU</v>
    <v>218.6</v>
    <v>Insurance - Reinsurance</v>
    <v>Stock</v>
    <v>8/08/2018 15:22:16</v>
    <v>17</v>
    <v>216.96</v>
    <v>8895017700</v>
    <v>Everest Re Group Ltd</v>
    <v>217.66</v>
    <v>23.310023000000001</v>
    <v>218.29</v>
    <v>217.59</v>
    <v>40748626.597645298</v>
    <v>RE</v>
    <v>38321</v>
    <v>275783.21875</v>
    <v>1999</v>
  </rv>
  <rv s="1">
    <v>514</v>
  </rv>
  <rv s="2">
    <v>https://www.bing.com/th?id=A01ae9095f779a8889ce849d0a2f214a6&amp;qlt=95</v>
    <v>https://www.bing.com/images/search?form=xlimg&amp;q=the+j.m.+smucker+company</v>
    <v>Image of JM Smucker Co</v>
  </rv>
  <rv s="3">
    <v>en-US</v>
    <v>a2319c</v>
    <v>268435456</v>
    <v>268435457</v>
    <v>1</v>
    <v>5</v>
    <v>JM Smucker Co</v>
    <v>7</v>
    <v>8</v>
    <v>Finance</v>
    <v>4</v>
    <v>133.38</v>
    <v>96.13</v>
    <v>0.58356300000000005</v>
    <v>Mr. Mark T. Smucker</v>
    <v>-0.36</v>
    <v>-3.192E-3</v>
    <v>J.M. Smucker makes, sells, and distributes consumer food, beverage, and pet food products. In addition to its spreads business (sold under its namesake label), the firm owns a number of other iconic U.S. brands, including Jif, Folgers, Crisco, Milk-Bone, and Kibbles 'n Bits. Smucker also produces and sells Dunkin’ Donuts-branded coffee under license. About 92% of fiscal 2018 sales were generated in the U.S., with Canada the firm's second-largest market at about 6% of the year's revenue. In fiscal 2018, coffee constituted 34% of sales, dog food 11%, pet snacks 10%, peanut butter 10%, and cat food 9%. Sales to Walmart and its subsidiaries accounted for over 30% of the company's sales in fiscal 2018.</v>
    <v>USD</v>
    <v>7700</v>
    <v>NYSE</v>
    <v>NYS</v>
    <v>126</v>
    <v>One Strawberry Lane, Orrville, OH 44667-0280 USA</v>
    <v>113.02</v>
    <v>516</v>
    <v>Packaged Foods</v>
    <v>Stock</v>
    <v>8/08/2018 15:36:12</v>
    <v>17</v>
    <v>111.85</v>
    <v>12717044933.07</v>
    <v>JM Smucker Co</v>
    <v>112.82</v>
    <v>9.7181730000000002</v>
    <v>112.77</v>
    <v>112.41</v>
    <v>112769752.000266</v>
    <v>SJM</v>
    <v>213168</v>
    <v>1410994.58730159</v>
    <v>1921</v>
  </rv>
  <rv s="1">
    <v>517</v>
  </rv>
  <rv s="2">
    <v>https://www.bing.com/th?id=Ace2f3af78f3a4c6f9277efb252d9afe1&amp;qlt=95</v>
    <v>https://www.bing.com/images/search?form=xlimg&amp;q=adp</v>
    <v>Image of Automatic Data Processing Inc</v>
  </rv>
  <rv s="3">
    <v>en-US</v>
    <v>a1mw4c</v>
    <v>268435456</v>
    <v>268435457</v>
    <v>1</v>
    <v>5</v>
    <v>Automatic Data Processing Inc</v>
    <v>7</v>
    <v>8</v>
    <v>Finance</v>
    <v>4</v>
    <v>141.52000000000001</v>
    <v>102.81100000000001</v>
    <v>0.89341099999999996</v>
    <v>Mr. Carlos A. Rodriguez</v>
    <v>-0.43</v>
    <v>-3.117E-3</v>
    <v>Automatic Data Processing Inc competes in the human resources administration services industry. It provides services that satisfy companies' human resources needs, such as payroll processing and benefits administration. ADP was founded in 1949 and has its headquarters in Roseland, New Jersey. It serves more than 650,000 clients and has 57,000 employees worldwide. The company has two segments namely Employer Services and Professional Employer Organization (PEO).</v>
    <v>USD</v>
    <v>57000</v>
    <v>NASDAQ</v>
    <v>NAS</v>
    <v>126</v>
    <v>One ADP Boulevard, Roseland, NJ 07068 USA</v>
    <v>138.43</v>
    <v>519</v>
    <v>Business Services</v>
    <v>Stock</v>
    <v>8/08/2018 15:35:41</v>
    <v>17</v>
    <v>137.01</v>
    <v>60223236467.32</v>
    <v>Automatic Data Processing Inc</v>
    <v>138.25</v>
    <v>37.037036999999998</v>
    <v>137.96</v>
    <v>137.53</v>
    <v>436526793.76138002</v>
    <v>ADP</v>
    <v>292187</v>
    <v>2086530.6031746001</v>
    <v>1961</v>
  </rv>
  <rv s="1">
    <v>520</v>
  </rv>
  <rv s="0">
    <v>en-US</v>
    <v>a1r9ww</v>
    <v>268435456</v>
    <v>268435457</v>
    <v>1</v>
    <v>0</v>
    <v>Duke Realty Corp</v>
    <v>2</v>
    <v>3</v>
    <v>Finance</v>
    <v>4</v>
    <v>30.14</v>
    <v>24.3</v>
    <v>0.68445500000000004</v>
    <v>James B. Connor</v>
    <v>-0.09</v>
    <v>-3.0869999999999999E-3</v>
    <v>Duke Realty is an Indianapolis-based publicly traded REIT that owns and operates a portfolio of primarily industrial properties and provides real estate services to third-party owners. It has interest in 144 million square feet across 486 facilities in 21 major U.S. logistics markets.</v>
    <v>USD</v>
    <v>400</v>
    <v>NYSE</v>
    <v>NYS</v>
    <v>126</v>
    <v>600 East 96th Street, Indianapolis, IN 46240 USA</v>
    <v>29.21</v>
    <v>REIT - Industrial</v>
    <v>Stock</v>
    <v>8/08/2018 15:34:29</v>
    <v>17</v>
    <v>28.885000000000002</v>
    <v>10360832784</v>
    <v>Duke Realty Corp</v>
    <v>29.21</v>
    <v>28.735631999999999</v>
    <v>29.15</v>
    <v>29.06</v>
    <v>355431656.39794201</v>
    <v>DRE</v>
    <v>473966</v>
    <v>2263875.2063492099</v>
    <v>1985</v>
  </rv>
  <rv s="1">
    <v>522</v>
  </rv>
  <rv s="10">
    <v>en-US</v>
    <v>a1x1mw</v>
    <v>268435456</v>
    <v>268435457</v>
    <v>1</v>
    <v>17</v>
    <v>Alliant Energy Corp</v>
    <v>2</v>
    <v>3</v>
    <v>Finance</v>
    <v>4</v>
    <v>45.55</v>
    <v>36.840000000000003</v>
    <v>0.29106599999999999</v>
    <v>-0.13</v>
    <v>-3.0520000000000005E-3</v>
    <v>Alliant Energy is the parent of two regulated utilities, Interstate Power and Light and Wisconsin Power and Light, serving nearly 1 million electricity and 400,000 natural gas customers. Both of its subsidiaries engage in the generation and distribution of electricity and the distribution and transportation of natural gas. Alliant also owns a 16% interest in American Transmission.</v>
    <v>USD</v>
    <v>3989</v>
    <v>NYSE</v>
    <v>NYS</v>
    <v>126</v>
    <v>4902 N. Biltmore Lane, Madison, WI 53718 USA</v>
    <v>42.57</v>
    <v>Utilities - Regulated Electric</v>
    <v>Stock</v>
    <v>8/08/2018 15:34:58</v>
    <v>17</v>
    <v>42.25</v>
    <v>9921088442.6119995</v>
    <v>Alliant Energy Corp</v>
    <v>42.45</v>
    <v>20.408162999999998</v>
    <v>42.59</v>
    <v>42.46</v>
    <v>232944081.77065</v>
    <v>LNT</v>
    <v>505811</v>
    <v>1494582.921875</v>
    <v>1981</v>
  </rv>
  <rv s="1">
    <v>524</v>
  </rv>
  <rv s="2">
    <v>https://www.bing.com/th?id=A859e01ab6a50ed86a738e78dc1d269e1&amp;qlt=95</v>
    <v>https://www.bing.com/images/search?form=xlimg&amp;q=micron+technology</v>
    <v>Image of Micron Technology Inc</v>
  </rv>
  <rv s="3">
    <v>en-US</v>
    <v>a1y4oc</v>
    <v>268435456</v>
    <v>268435457</v>
    <v>1</v>
    <v>5</v>
    <v>Micron Technology Inc</v>
    <v>7</v>
    <v>8</v>
    <v>Finance</v>
    <v>4</v>
    <v>64.66</v>
    <v>26.85</v>
    <v>1.5909089999999999</v>
    <v>Mr. Sanjay Mehrotra</v>
    <v>-0.16</v>
    <v>-3.0170000000000002E-3</v>
    <v>Micron Technology has historically focused on providing DRAM for PCs and servers. The firm has expanded into the NAND flash memory market over the past decade. It has also increased its DRAM scale with the purchase of Elpida (completed in mid-2013) and Inotera (completed in December 2016).</v>
    <v>USD</v>
    <v>34100</v>
    <v>NASDAQ</v>
    <v>NAS</v>
    <v>126</v>
    <v>8000 South Federal Way, Boise, ID 83716-9632 USA</v>
    <v>53.11</v>
    <v>526</v>
    <v>Semiconductor Memory</v>
    <v>Stock</v>
    <v>8/08/2018 15:36:29</v>
    <v>17</v>
    <v>52.464199999999998</v>
    <v>61371379327.705002</v>
    <v>Micron Technology Inc</v>
    <v>52.84</v>
    <v>5.2714809999999996</v>
    <v>53.04</v>
    <v>52.88</v>
    <v>1157077287.47558</v>
    <v>MU</v>
    <v>7842278</v>
    <v>10945271.1384615</v>
    <v>1978</v>
  </rv>
  <rv s="1">
    <v>527</v>
  </rv>
  <rv s="0">
    <v>en-US</v>
    <v>a1x8z2</v>
    <v>268435456</v>
    <v>268435457</v>
    <v>1</v>
    <v>0</v>
    <v>Mid-America Apartment Communities Inc</v>
    <v>2</v>
    <v>3</v>
    <v>Finance</v>
    <v>4</v>
    <v>110.24</v>
    <v>85.16</v>
    <v>0.35398499999999999</v>
    <v>H. Eric Bolton,Jr</v>
    <v>-0.3</v>
    <v>-2.9689999999999999E-3</v>
    <v>Mid-America Apartment Communities, or MAA, is a real estate investment trust engaged in the acquisition, operation, and development of multifamily apartment communities primarily located in the southeastern and southwestern United States. The company's real estate portfolio contains holdings in most of the states in these two regions. Specifically, the states of Texas, Florida, and North Carolina contain a majority of Mid-America Apartment's total number of apartment units. The company derives nearly all of its income in the form of rental revenue from leases. Most of this income comes from its holdings in Texas, Florida, and North Carolina as well. MAA also has partial ownership and operation of a number of commercial properties as well.</v>
    <v>USD</v>
    <v>2464</v>
    <v>NYSE</v>
    <v>NYS</v>
    <v>126</v>
    <v>6584 Poplar Avenue, Memphis, TN 38138 USA</v>
    <v>101.41</v>
    <v>REIT - Residential</v>
    <v>Stock</v>
    <v>8/08/2018 15:35:35</v>
    <v>17</v>
    <v>100.27</v>
    <v>11461800467.34</v>
    <v>Mid-America Apartment Communities Inc</v>
    <v>101.24</v>
    <v>33.557046999999997</v>
    <v>101.03</v>
    <v>100.73</v>
    <v>113449475.080075</v>
    <v>MAA</v>
    <v>75585</v>
    <v>625025.3125</v>
    <v>1993</v>
  </rv>
  <rv s="1">
    <v>529</v>
  </rv>
  <rv s="2">
    <v>https://www.bing.com/th?id=A5f290625ab5819a7bcff05b4ca0a36d2&amp;qlt=95</v>
    <v>https://www.bing.com/images/search?form=xlimg&amp;q=leggett+%26+platt</v>
    <v>Image of Leggett &amp; Platt Inc</v>
  </rv>
  <rv s="3">
    <v>en-US</v>
    <v>a1wu4c</v>
    <v>268435456</v>
    <v>268435457</v>
    <v>1</v>
    <v>5</v>
    <v>Leggett &amp; Platt Inc</v>
    <v>7</v>
    <v>8</v>
    <v>Finance</v>
    <v>4</v>
    <v>51.99</v>
    <v>39.57</v>
    <v>0.87834800000000002</v>
    <v>Karl G. Glassman</v>
    <v>-0.13</v>
    <v>-2.9289999999999997E-3</v>
    <v>Leggett &amp; Platt Inc is a manufacturer that conceives designs and
produces engineered components and products found in homes, offices, retail
stores, automobiles and commercial aircraft.</v>
    <v>USD</v>
    <v>22500</v>
    <v>NYSE</v>
    <v>NYS</v>
    <v>126</v>
    <v>Number 1 Leggett Road, Carthage, MO 64836 USA</v>
    <v>44.54</v>
    <v>531</v>
    <v>Home Furnishings &amp; Fixtures</v>
    <v>Stock</v>
    <v>8/08/2018 15:35:34</v>
    <v>17</v>
    <v>44.12</v>
    <v>5745281733.3199997</v>
    <v>Leggett &amp; Platt Inc</v>
    <v>44.38</v>
    <v>21.141649000000001</v>
    <v>44.39</v>
    <v>44.26</v>
    <v>129427387.549448</v>
    <v>LEG</v>
    <v>132275</v>
    <v>1208802.078125</v>
    <v>1901</v>
  </rv>
  <rv s="1">
    <v>532</v>
  </rv>
  <rv s="2">
    <v>https://www.bing.com/th?id=Ac0d22027670ca06fd3de8212fb013bfc&amp;qlt=95</v>
    <v>https://www.bing.com/images/search?form=xlimg&amp;q=robert+half+international</v>
    <v>Image of Robert Half International Inc</v>
  </rv>
  <rv s="3">
    <v>en-US</v>
    <v>a21zf2</v>
    <v>268435456</v>
    <v>268435457</v>
    <v>1</v>
    <v>5</v>
    <v>Robert Half International Inc</v>
    <v>7</v>
    <v>8</v>
    <v>Finance</v>
    <v>4</v>
    <v>79.86</v>
    <v>42.92</v>
    <v>1.1940109999999999</v>
    <v>Harold M. Messmer,Jr</v>
    <v>-0.23</v>
    <v>-2.8879999999999999E-3</v>
    <v>Founded in 1948, Robert Half International provides temporary, permanent, and project-based staffing solutions to corporations seeking employees in the finance, accounting, technology, and creative fields. It is one of the largest global staffing firms, operating 325 staffing locations in 18 countries. Its Protiviti subsidiary provides risk and business consulting and internal audit services to corporations through 57 offices in 12 countries. The firm generated revenue of $5.3 billion and EBIT of $517 million in 2017 and has 17,200 employees.</v>
    <v>USD</v>
    <v>228600</v>
    <v>NYSE</v>
    <v>NYS</v>
    <v>126</v>
    <v>2884 Sand Hill Road, Menlo Park, CA 94025 USA</v>
    <v>79.86</v>
    <v>534</v>
    <v>Staffing &amp; Outsourcing Services</v>
    <v>Stock</v>
    <v>8/08/2018 15:28:05</v>
    <v>17</v>
    <v>79.11</v>
    <v>9736841031.6800003</v>
    <v>Robert Half International Inc</v>
    <v>79.819999999999993</v>
    <v>28.653295</v>
    <v>79.64</v>
    <v>79.41</v>
    <v>122260685.982923</v>
    <v>RHI</v>
    <v>102511</v>
    <v>1108865.92063492</v>
    <v>1948</v>
  </rv>
  <rv s="1">
    <v>535</v>
  </rv>
  <rv s="2">
    <v>https://www.bing.com/th?id=A2049a0a1466f72d4f657640b73c0cf07&amp;qlt=95</v>
    <v>https://www.bing.com/images/search?form=xlimg&amp;q=autodesk</v>
    <v>Image of Autodesk Inc</v>
  </rv>
  <rv s="3">
    <v>en-US</v>
    <v>a1mwoc</v>
    <v>268435456</v>
    <v>268435457</v>
    <v>1</v>
    <v>5</v>
    <v>Autodesk Inc</v>
    <v>7</v>
    <v>8</v>
    <v>Finance</v>
    <v>4</v>
    <v>142.93600000000001</v>
    <v>101.55</v>
    <v>1.680982</v>
    <v>Mr. Andrew Anagnost</v>
    <v>-0.39</v>
    <v>-2.8860000000000001E-3</v>
    <v>Autodesk is a leading provider of computer-aided design software. The company was founded on its flagship product, AutoCAD, in 1982. Since then, Autodesk has built a broad product portfolio catering to multiple industries such as architecture, engineering, construction, manufacturing, and media. The company serves more than 12 million professional users in more than 160 countries.</v>
    <v>USD</v>
    <v>8800</v>
    <v>NASDAQ</v>
    <v>NAS</v>
    <v>126</v>
    <v>111 McInnis Parkway, San Rafael, CA 94903 USA</v>
    <v>135.26</v>
    <v>537</v>
    <v>Software - Application</v>
    <v>Stock</v>
    <v>8/08/2018 15:35:40</v>
    <v>17</v>
    <v>133.69999999999999</v>
    <v>29530973364.849998</v>
    <v>Autodesk Inc</v>
    <v>134.83000000000001</v>
    <v>-42.553190999999998</v>
    <v>135.13999999999999</v>
    <v>134.75</v>
    <v>218521336.131789</v>
    <v>ADSK</v>
    <v>205692</v>
    <v>1610291.4761904799</v>
    <v>1982</v>
  </rv>
  <rv s="1">
    <v>538</v>
  </rv>
  <rv s="0">
    <v>en-US</v>
    <v>a1xlk2</v>
    <v>268435456</v>
    <v>268435457</v>
    <v>1</v>
    <v>0</v>
    <v>Mohawk Industries Inc</v>
    <v>2</v>
    <v>3</v>
    <v>Finance</v>
    <v>4</v>
    <v>286.85000000000002</v>
    <v>177</v>
    <v>1.2864279999999999</v>
    <v>Mr. Jeffrey S. Lorberbaum</v>
    <v>-0.52</v>
    <v>-2.7829999999999999E-3</v>
    <v>Mohawk Industries manufactures a wide range of flooring products, including carpets, rugs, ceramic tile, laminate, wood, luxury vinyl tile, and vinyl flooring. The Georgia-based company has grown from a U.S.-focused carpeting manufacturer to a leading global player in the diversified flooring market. Mohawk operates three reporting segments: global ceramic ($3.4 billion of sales in 2017), North America flooring ($4 billion), and rest of the world flooring ($2.1 billion). In 2017, the company generated 63% of its sales in the United States.</v>
    <v>USD</v>
    <v>38800</v>
    <v>NYSE</v>
    <v>NYS</v>
    <v>126</v>
    <v>160 South Industrial Boulevard, Calhoun, GA 30701 USA</v>
    <v>186.8</v>
    <v>Home Furnishings &amp; Fixtures</v>
    <v>Stock</v>
    <v>8/08/2018 15:35:19</v>
    <v>17</v>
    <v>185.66</v>
    <v>13885090072.92</v>
    <v>Mohawk Industries Inc</v>
    <v>186.25</v>
    <v>15.313936</v>
    <v>186.86</v>
    <v>186.34</v>
    <v>74307449.817617506</v>
    <v>MHK</v>
    <v>280971</v>
    <v>902667.484375</v>
    <v>1988</v>
  </rv>
  <rv s="1">
    <v>540</v>
  </rv>
  <rv s="2">
    <v>https://www.bing.com/th?id=A53583359b2caf7766f03578d319fe529&amp;qlt=95</v>
    <v>https://www.bing.com/images/search?form=xlimg&amp;q=lennar+corporation</v>
    <v>Image of Lennar Corp</v>
  </rv>
  <rv s="3">
    <v>en-US</v>
    <v>a1wufr</v>
    <v>268435456</v>
    <v>268435457</v>
    <v>1</v>
    <v>5</v>
    <v>Lennar Corp</v>
    <v>7</v>
    <v>8</v>
    <v>Finance</v>
    <v>4</v>
    <v>58.65</v>
    <v>39.76</v>
    <v>1.268257</v>
    <v>Mr. Richard Beckwitt</v>
    <v>-0.12</v>
    <v>-2.745E-3</v>
    <v>After merging with CalAtlantic in February 2018, Lennar could become the largest homebuilder in the United States. The company’s homebuilding operations target first-time, move-up, and active adult homebuyers mainly under the Lennar brand name. Lennar’s financial-services segment provides mortgage financing and related services to its homebuyers and third parties. Miami-based Lennar is also involved in ancillary multifamily construction and real estate investment and asset management (Rialto).</v>
    <v>USD</v>
    <v>9111</v>
    <v>NYSE</v>
    <v>NYS</v>
    <v>126</v>
    <v>700 Northwest 107th Avenue, Miami, FL 33172 USA</v>
    <v>43.83</v>
    <v>542</v>
    <v>Residential Construction</v>
    <v>Stock</v>
    <v>8/08/2018 15:07:32</v>
    <v>17</v>
    <v>43.58</v>
    <v>14355714607.718</v>
    <v>Lennar Corp</v>
    <v>43.64</v>
    <v>11.223345</v>
    <v>43.72</v>
    <v>43.6</v>
    <v>328355777.85265303</v>
    <v>LEN/B</v>
    <v>18568</v>
    <v>72038.328125</v>
    <v>1954</v>
  </rv>
  <rv s="1">
    <v>543</v>
  </rv>
  <rv s="0">
    <v>en-US</v>
    <v>a1w1rw</v>
    <v>268435456</v>
    <v>268435457</v>
    <v>1</v>
    <v>0</v>
    <v>JB Hunt Transport Services Inc</v>
    <v>2</v>
    <v>3</v>
    <v>Finance</v>
    <v>4</v>
    <v>131.74</v>
    <v>90.15</v>
    <v>0.94217700000000004</v>
    <v>John N. Roberts,III</v>
    <v>-0.33</v>
    <v>-2.6889999999999996E-3</v>
    <v>J.B. Hunt Transport Services ranks among the top surface transportation firms in North America by revenue. Its primary operating segments are intermodal delivery, which uses the Class I rail carriers for the underlying line-haul movement (about 57% of sales in 2017); dedicated contract services that provide customer-specific fleet needs (24%); for-hire truckload (5%); and highway brokerage (14%).</v>
    <v>USD</v>
    <v>24681</v>
    <v>NASDAQ</v>
    <v>NAS</v>
    <v>126</v>
    <v>615 J.B. Hunt Corporate Drive, Lowell, AR 72745-0130 USA</v>
    <v>122.68</v>
    <v>Integrated Shipping &amp; Logistics</v>
    <v>Stock</v>
    <v>8/08/2018 15:33:31</v>
    <v>17</v>
    <v>121.77</v>
    <v>13366214227.200001</v>
    <v>JB Hunt Transport Services Inc</v>
    <v>122.41</v>
    <v>17.793593999999999</v>
    <v>122.71</v>
    <v>122.38</v>
    <v>108925223.919811</v>
    <v>JBHT</v>
    <v>70541</v>
    <v>820271.93650793598</v>
    <v>1961</v>
  </rv>
  <rv s="1">
    <v>545</v>
  </rv>
  <rv s="2">
    <v>https://www.bing.com/th?id=Addfaea3580f77598bc218942dc8a5cec&amp;qlt=95</v>
    <v>https://www.bing.com/images/search?form=xlimg&amp;q=cadence+design+systems</v>
    <v>Image of Cadence Design Systems Inc</v>
  </rv>
  <rv s="3">
    <v>en-US</v>
    <v>a1pejc</v>
    <v>268435456</v>
    <v>268435457</v>
    <v>1</v>
    <v>5</v>
    <v>Cadence Design Systems Inc</v>
    <v>7</v>
    <v>8</v>
    <v>Finance</v>
    <v>4</v>
    <v>46.99</v>
    <v>35.49</v>
    <v>1.132261</v>
    <v>Mr. Lip-Bu Tan</v>
    <v>-0.12</v>
    <v>-2.6570000000000001E-3</v>
    <v>Cadence Design Systems develops system design enablement solutions that are used to design whole electronics systems, complex integrated circuits, and electronic devices. The firm provides maintenance services for its software, hardware, and product offerings. Customers include electronic systems and semiconductor companies, Internet infrastructure and service companies, and other technology companies that develop a range of electronic products. The renewal of customer contracts is dependent on new design project commencements. Roughly half of the firm's revenue is generated in the United States, but the firm also has a sizable presence in Asia and Europe.</v>
    <v>USD</v>
    <v>7200</v>
    <v>NASDAQ</v>
    <v>NAS</v>
    <v>126</v>
    <v>2655 Seely Avenue, San Jose, CA 95134 USA</v>
    <v>45.33</v>
    <v>547</v>
    <v>Software - Application</v>
    <v>Stock</v>
    <v>8/08/2018 15:35:45</v>
    <v>17</v>
    <v>45.03</v>
    <v>12748984640</v>
    <v>Cadence Design Systems Inc</v>
    <v>45.07</v>
    <v>58.479531999999999</v>
    <v>45.16</v>
    <v>45.04</v>
    <v>282307011.514615</v>
    <v>CDNS</v>
    <v>379798</v>
    <v>1897420.015625</v>
    <v>1988</v>
  </rv>
  <rv s="1">
    <v>548</v>
  </rv>
  <rv s="2">
    <v>https://www.bing.com/th?id=Ab5dc2807a78dc4202c4494b23401f0b8&amp;qlt=95</v>
    <v>https://www.bing.com/images/search?form=xlimg&amp;q=w.+w.+grainger</v>
    <v>Image of W.W. Grainger Inc</v>
  </rv>
  <rv s="3">
    <v>en-US</v>
    <v>a1udz2</v>
    <v>268435456</v>
    <v>268435457</v>
    <v>1</v>
    <v>5</v>
    <v>W.W. Grainger Inc</v>
    <v>7</v>
    <v>8</v>
    <v>Finance</v>
    <v>4</v>
    <v>350.52</v>
    <v>155</v>
    <v>0.85683299999999996</v>
    <v>Donald G. Macpherson</v>
    <v>-0.91</v>
    <v>-2.6059999999999998E-3</v>
    <v>W.W. Grainger distributes more than 1.7 million maintenance, repair, and operations, or MRO, products that are sourced from 5,200 suppliers. The company serves more than 3 million customers through its online and electronic purchasing platforms, vending machines, catalog distribution, and its network of 500 global branches. In recent years, Grainger has invested in its e-commerce capabilities, and the firm is the 10th-largest e-commerce site in North America. In 2017, Grainger generated 76% of its $10.4 billion of sales in the United States.</v>
    <v>USD</v>
    <v>25700</v>
    <v>NYSE</v>
    <v>NYS</v>
    <v>126</v>
    <v>100 Grainger Parkway, Lake Forest, IL 60045-5201 USA</v>
    <v>350.52</v>
    <v>550</v>
    <v>Industrial Distribution</v>
    <v>Stock</v>
    <v>8/08/2018 15:34:18</v>
    <v>17</v>
    <v>347.22</v>
    <v>19548039735.599998</v>
    <v>W.W. Grainger Inc</v>
    <v>348.09</v>
    <v>25.252524999999999</v>
    <v>349.24</v>
    <v>348.33</v>
    <v>55973083.6547933</v>
    <v>GWW</v>
    <v>134286</v>
    <v>675804.52380952402</v>
    <v>1928</v>
  </rv>
  <rv s="1">
    <v>551</v>
  </rv>
  <rv s="2">
    <v>https://www.bing.com/th?id=Ac769a3dd4c90d81b0fe1cbbaf6da66a4&amp;qlt=95</v>
    <v>https://www.bing.com/images/search?form=xlimg&amp;q=perkinelmer</v>
    <v>Image of PerkinElmer Inc</v>
  </rv>
  <rv s="3">
    <v>en-US</v>
    <v>a1zxcw</v>
    <v>268435456</v>
    <v>268435457</v>
    <v>1</v>
    <v>5</v>
    <v>PerkinElmer Inc</v>
    <v>7</v>
    <v>8</v>
    <v>Finance</v>
    <v>4</v>
    <v>87.72</v>
    <v>62.43</v>
    <v>0.88682499999999997</v>
    <v>Robert F. Friel</v>
    <v>-0.22</v>
    <v>-2.542E-3</v>
    <v>PerkinElmer provides instruments, consumables, and services to the pharmaceutical, biomedical, chemical, environmental, and general industrial markets. The company operates in two segments: diagnostics, which includes prenatal screening and infectious disease testing, and discovery and analytical solutions, composed of life science, industrial, environmental, and food applications. PerkinElmer offers products and services ranging from genetic screening to environmental analytical tools.</v>
    <v>USD</v>
    <v>11000</v>
    <v>NYSE</v>
    <v>NYS</v>
    <v>126</v>
    <v>940 Winter Street, Waltham, MA 02451 USA</v>
    <v>86.61</v>
    <v>553</v>
    <v>Diagnostics &amp; Research</v>
    <v>Stock</v>
    <v>8/08/2018 15:34:59</v>
    <v>17</v>
    <v>86.22</v>
    <v>9551065248.4300003</v>
    <v>PerkinElmer Inc</v>
    <v>86.55</v>
    <v>64.935064999999994</v>
    <v>86.53</v>
    <v>86.31</v>
    <v>110378657.67283</v>
    <v>PKI</v>
    <v>85782</v>
    <v>627701.349206349</v>
    <v>1947</v>
  </rv>
  <rv s="1">
    <v>554</v>
  </rv>
  <rv s="6">
    <v>en-US</v>
    <v>a1ogpr</v>
    <v>268435456</v>
    <v>268435457</v>
    <v>1</v>
    <v>10</v>
    <v>Brighthouse Financial Inc</v>
    <v>2</v>
    <v>11</v>
    <v>Finance</v>
    <v>4</v>
    <v>67.55</v>
    <v>39.24</v>
    <v>Mr. Eric Steigerwalt</v>
    <v>-0.11</v>
    <v>-2.5280000000000003E-3</v>
    <v>Brighthouse Financial Inc is a United States based provider of annuity products and life insurance through independent distribution channels and marketing arrangements with distribution partners. Its segments are Annuities, Life, and Run-off. It derives a majority of the revenue from the Annuities segment which includes variable, fixed, index-linked and income annuities. Life segment includes variable, term, universal and whole life policies. Run-off segment consists of operations related to products which we are not actively selling, and which are separately managed, including structured settlements, pension risk transfer contracts, certain company-owned life insurance policies, bank-owned life insurance policies and funding agreements and universal life with secondary guarantees.</v>
    <v>USD</v>
    <v>1260</v>
    <v>NASDAQ</v>
    <v>NAS</v>
    <v>126</v>
    <v>11225 North Community House Road, Charlotte, NC 28277 USA</v>
    <v>43.84</v>
    <v>Insurance - Life</v>
    <v>Stock</v>
    <v>8/08/2018 15:35:55</v>
    <v>17</v>
    <v>42.92</v>
    <v>5215519900.7700005</v>
    <v>Brighthouse Financial Inc</v>
    <v>43.74</v>
    <v>43.51</v>
    <v>43.4</v>
    <v>119869453.01700801</v>
    <v>BHF</v>
    <v>270594</v>
    <v>1504290.42857143</v>
    <v>2016</v>
  </rv>
  <rv s="1">
    <v>556</v>
  </rv>
  <rv s="2">
    <v>https://www.bing.com/th?id=A2d3a65bb1c82f3c989c8b9855dc2bb12&amp;qlt=95</v>
    <v>https://www.bing.com/images/search?form=xlimg&amp;q=ford+motor+company</v>
    <v>Image of Ford Motor Co</v>
  </rv>
  <rv s="3">
    <v>en-US</v>
    <v>a1sjw7</v>
    <v>268435456</v>
    <v>268435457</v>
    <v>1</v>
    <v>5</v>
    <v>Ford Motor Co</v>
    <v>7</v>
    <v>8</v>
    <v>Finance</v>
    <v>4</v>
    <v>13.48</v>
    <v>9.82</v>
    <v>0.90654699999999999</v>
    <v>James P. Hackett</v>
    <v>-2.5000000000000001E-2</v>
    <v>-2.4779999999999997E-3</v>
    <v>Ford Motor Co. manufactures automobiles under its Ford and Lincoln brands. The company has about 15% market share in the United States and about 7.5% share in Europe. Sales in North America and Europe made up 64% and 20% of 2017 auto revenue, respectively. Ford has about 202,000 employees, including 56,400 UAW employees, and is based in Dearborn, Michigan.</v>
    <v>USD</v>
    <v>202000</v>
    <v>NYSE</v>
    <v>NYS</v>
    <v>126</v>
    <v>One American Road, Dearborn, MI 48126 USA</v>
    <v>10.08</v>
    <v>558</v>
    <v>Auto Manufacturers</v>
    <v>Stock</v>
    <v>8/08/2018 15:36:36</v>
    <v>17</v>
    <v>10.039999999999999</v>
    <v>40116337604.970001</v>
    <v>Ford Motor Co</v>
    <v>10.050000000000001</v>
    <v>5.9347180000000002</v>
    <v>10.09</v>
    <v>10.065</v>
    <v>3975851100.59168</v>
    <v>F</v>
    <v>6544609</v>
    <v>21496233.1875</v>
    <v>1919</v>
  </rv>
  <rv s="1">
    <v>559</v>
  </rv>
  <rv s="0">
    <v>en-US</v>
    <v>a1pap2</v>
    <v>268435456</v>
    <v>268435457</v>
    <v>1</v>
    <v>0</v>
    <v>Cboe Global Markets Inc</v>
    <v>2</v>
    <v>3</v>
    <v>Finance</v>
    <v>4</v>
    <v>138.54</v>
    <v>92.635000000000005</v>
    <v>0.58391800000000005</v>
    <v>Mr. Edward T. Tilly</v>
    <v>-0.22</v>
    <v>-2.349E-3</v>
    <v>Cboe Global Markets Inc operates the Chicago Board Options Exchange, still the largest U.S. options exchange by total volume. This marketplace offers trading in options on stocks, market indexes and exchange-traded funds and notes. The company also runs a fast-growing futures exchange, CFE, and an electronic options market, C2. After operating for most of its history as a not-for-profit, member-owned exchange company, the company became a for-profit corporation in 2006 and went public in 2010.</v>
    <v>USD</v>
    <v>889</v>
    <v>NASDAQ</v>
    <v>NAS</v>
    <v>126</v>
    <v>400 South LaSalle Street, Chicago, IL 60605 USA</v>
    <v>94.11</v>
    <v>Financial Exchanges</v>
    <v>Stock</v>
    <v>8/08/2018 15:31:48</v>
    <v>17</v>
    <v>93.26</v>
    <v>10462880437.5</v>
    <v>Cboe Global Markets Inc</v>
    <v>93.67</v>
    <v>20</v>
    <v>93.64</v>
    <v>93.42</v>
    <v>111735160.588424</v>
    <v>CBOE</v>
    <v>125957</v>
    <v>966995.90625</v>
    <v>2006</v>
  </rv>
  <rv s="1">
    <v>561</v>
  </rv>
  <rv s="2">
    <v>https://www.bing.com/th?id=A5cf0de8cb4eaa4f3f537ca7e100fc8ab&amp;qlt=95</v>
    <v>https://www.bing.com/images/search?form=xlimg&amp;q=boston+properties</v>
    <v>Image of Boston Properties Inc</v>
  </rv>
  <rv s="3">
    <v>en-US</v>
    <v>a1p2p2</v>
    <v>268435456</v>
    <v>268435457</v>
    <v>1</v>
    <v>5</v>
    <v>Boston Properties Inc</v>
    <v>7</v>
    <v>8</v>
    <v>Finance</v>
    <v>4</v>
    <v>132</v>
    <v>111.57</v>
    <v>0.57921900000000004</v>
    <v>Owen D. Thomas</v>
    <v>-0.3</v>
    <v>-2.3119999999999998E-3</v>
    <v>Boston Properties owns over 170 properties consisting of approximately 47 million rentable square feet of space. The portfolio is dominated by office buildings and is spread across major cities such as New York, Boston, San Francisco, and the Washington, D.C., region, along with a newly established presence in Los Angeles. The real estate investment trust also owns one hotel, four residential properties, and five retail properties.</v>
    <v>USD</v>
    <v>740</v>
    <v>NYSE</v>
    <v>NYS</v>
    <v>126</v>
    <v>800 Boylston Street, Boston, MA 02199-8103 USA</v>
    <v>130.01</v>
    <v>563</v>
    <v>REIT - Office</v>
    <v>Stock</v>
    <v>8/08/2018 15:35:18</v>
    <v>17</v>
    <v>128.74</v>
    <v>20000925351.369999</v>
    <v>Boston Properties Inc</v>
    <v>129.86000000000001</v>
    <v>46.948357000000001</v>
    <v>129.72999999999999</v>
    <v>129.43</v>
    <v>154173478.38872999</v>
    <v>BXP</v>
    <v>124642</v>
    <v>698198.45161290304</v>
    <v>1997</v>
  </rv>
  <rv s="1">
    <v>564</v>
  </rv>
  <rv s="0">
    <v>en-US</v>
    <v>a1z11h</v>
    <v>268435456</v>
    <v>268435457</v>
    <v>1</v>
    <v>0</v>
    <v>Realty Income Corp</v>
    <v>2</v>
    <v>3</v>
    <v>Finance</v>
    <v>4</v>
    <v>60.05</v>
    <v>47.25</v>
    <v>0.17329700000000001</v>
    <v>Mr. John P. Case</v>
    <v>-0.13</v>
    <v>-2.2699999999999999E-3</v>
    <v>Realty Income owns roughly 5,000 properties, most of which are freestanding, single-tenant, triple-net-leased retail properties. Its properties are located in 49 states and Puerto Rico, and are leased to 250 tenants from 47 industries. Recent acquisitions have added industrial, office, manufacturing and distribution properties, which make up roughly 20% of revenue.</v>
    <v>USD</v>
    <v>165</v>
    <v>NYSE</v>
    <v>NYS</v>
    <v>126</v>
    <v>11995 El Camino Real, San Diego, CA 92130 USA</v>
    <v>57.38</v>
    <v>REIT - Retail</v>
    <v>Stock</v>
    <v>8/08/2018 15:33:59</v>
    <v>17</v>
    <v>56.95</v>
    <v>16578875028</v>
    <v>Realty Income Corp</v>
    <v>57.3</v>
    <v>49.751244</v>
    <v>57.26</v>
    <v>57.13</v>
    <v>289536762.62661499</v>
    <v>O</v>
    <v>298818</v>
    <v>1882832.390625</v>
    <v>1969</v>
  </rv>
  <rv s="1">
    <v>566</v>
  </rv>
  <rv s="2">
    <v>https://www.bing.com/th?id=A9206ed472438bb7bc8f3d4f1faa521ef&amp;qlt=95</v>
    <v>https://www.bing.com/images/search?form=xlimg&amp;q=northrop+grumman</v>
    <v>Image of Northrop Grumman Corp</v>
  </rv>
  <rv s="3">
    <v>en-US</v>
    <v>a1yngh</v>
    <v>268435456</v>
    <v>268435457</v>
    <v>1</v>
    <v>5</v>
    <v>Northrop Grumman Corp</v>
    <v>7</v>
    <v>8</v>
    <v>Finance</v>
    <v>4</v>
    <v>360.88</v>
    <v>264.35000000000002</v>
    <v>0.67713299999999998</v>
    <v>Mr. Wesley G. Bush</v>
    <v>-0.67</v>
    <v>-2.2689999999999997E-3</v>
    <v>Northrop operates four business segments: aerospace systems, mission systems, technology services, and innovation systems. Aerospace includes aircraft and space systems. Mission systems consists of radars, sensors, and systems for surveillance and targeting. Technology services provides cybersecurity and information technology to government clients, as well as logistics and maintenance on various products. The innovation systems business focuses on missile defense, space systems, hypersonics, and launchers.</v>
    <v>USD</v>
    <v>70000</v>
    <v>NYSE</v>
    <v>NYS</v>
    <v>126</v>
    <v>2980 Fairview Park Drive, Falls Church, VA 22042 USA</v>
    <v>295.8</v>
    <v>568</v>
    <v>Aerospace &amp; Defense</v>
    <v>Stock</v>
    <v>8/08/2018 15:36:29</v>
    <v>17</v>
    <v>293.25</v>
    <v>51387216353.570503</v>
    <v>Northrop Grumman Corp</v>
    <v>295.39</v>
    <v>23.148147999999999</v>
    <v>295.33999999999997</v>
    <v>294.67</v>
    <v>173993418.95297101</v>
    <v>NOC</v>
    <v>199910</v>
    <v>1055800.65625</v>
    <v>1939</v>
  </rv>
  <rv s="1">
    <v>569</v>
  </rv>
  <rv s="0">
    <v>en-US</v>
    <v>a1odxm</v>
    <v>268435456</v>
    <v>268435457</v>
    <v>1</v>
    <v>0</v>
    <v>Brown-Forman Corp</v>
    <v>2</v>
    <v>3</v>
    <v>Finance</v>
    <v>4</v>
    <v>59.58</v>
    <v>38.048000000000002</v>
    <v>0.88073299999999999</v>
    <v>Paul C. Varga</v>
    <v>-0.12</v>
    <v>-2.2400000000000002E-3</v>
    <v>Brown-Forman produces and sells alcoholic beverages, including the Jack Daniel’s family of products, which contribute around 60% of the firm’s annual depletion volume. Jack Daniel’s Tennessee Whiskey is the fourth-largest spirits brand in the world and has the dominant market share of the domestic bourbon and Tennessee whiskey category. Brown-Forman also sells several other spirits brands, including Woodford Reserve, Old Forester, Finlandia, el Jimador, and Herradura, as well as Sonoma-Cutrer wine, and generates nearly half of its revenue in the United States.</v>
    <v>USD</v>
    <v>4800</v>
    <v>NYSE</v>
    <v>NYS</v>
    <v>126</v>
    <v>850 Dixie Highway, Louisville, KY 40210 USA</v>
    <v>53.76</v>
    <v>Beverages - Wineries &amp; Distilleries</v>
    <v>Stock</v>
    <v>8/08/2018 15:35:18</v>
    <v>17</v>
    <v>53.32</v>
    <v>25730460820.959999</v>
    <v>Brown-Forman Corp</v>
    <v>53.54</v>
    <v>36.231884000000001</v>
    <v>53.57</v>
    <v>53.45</v>
    <v>480314743.71775198</v>
    <v>BF/B</v>
    <v>77783</v>
    <v>1405964.8095238099</v>
    <v>1933</v>
  </rv>
  <rv s="1">
    <v>571</v>
  </rv>
  <rv s="2">
    <v>https://www.bing.com/th?id=Ae547959faf8222e5b101a44acf0099ae&amp;qlt=95</v>
    <v>https://www.bing.com/images/search?form=xlimg&amp;q=coty%2c+inc.</v>
    <v>Image of Coty Inc</v>
  </rv>
  <rv s="3">
    <v>en-US</v>
    <v>a1q6sm</v>
    <v>268435456</v>
    <v>268435457</v>
    <v>1</v>
    <v>5</v>
    <v>Coty Inc</v>
    <v>7</v>
    <v>8</v>
    <v>Finance</v>
    <v>4</v>
    <v>21.68</v>
    <v>12.92</v>
    <v>0.27768599999999999</v>
    <v>Mr. Camillo Pane</v>
    <v>-0.03</v>
    <v>-2.2260000000000001E-3</v>
    <v>Coty is a global beauty company. Its portfolio of brands includes CoverGirl, Max Factor, OPI, philosophy, Rimmel, and Sally Hansen. The firm operates in three segments: Luxury, which sells products through prestige and travel retail channels; Consumer Beauty, which sells products through drug stores, mid-tier department stores, and other mass-market channels; and Professional Beauty, which sells products to nail and hair professionals. Coty generates above two thirds of its revenue outside of the United States.</v>
    <v>USD</v>
    <v>22000</v>
    <v>NYSE</v>
    <v>NYS</v>
    <v>126</v>
    <v>350 Fifth Avenue, New York, NY 10118 USA</v>
    <v>13.55</v>
    <v>573</v>
    <v>Household &amp; Personal Products</v>
    <v>Stock</v>
    <v>8/08/2018 15:33:12</v>
    <v>17</v>
    <v>13.281000000000001</v>
    <v>10090974092.615</v>
    <v>Coty Inc</v>
    <v>13.5</v>
    <v>-67.114093999999994</v>
    <v>13.48</v>
    <v>13.45</v>
    <v>748588582.53820503</v>
    <v>COTY</v>
    <v>1380198</v>
    <v>5589691.6774193598</v>
    <v>1904</v>
  </rv>
  <rv s="1">
    <v>574</v>
  </rv>
  <rv s="2">
    <v>https://www.bing.com/th?id=A194dfb417dc91827c78dedaac6a7e6f1&amp;qlt=95</v>
    <v>https://www.bing.com/images/search?form=xlimg&amp;q=xylem+inc.</v>
    <v>Image of Xylem Inc</v>
  </rv>
  <rv s="3">
    <v>en-US</v>
    <v>a26c9c</v>
    <v>268435456</v>
    <v>268435457</v>
    <v>1</v>
    <v>5</v>
    <v>Xylem Inc</v>
    <v>7</v>
    <v>8</v>
    <v>Finance</v>
    <v>4</v>
    <v>79.83</v>
    <v>58.58</v>
    <v>1.257034</v>
    <v>Mr. Patrick K. Decker</v>
    <v>-0.17</v>
    <v>-2.2160000000000001E-3</v>
    <v>Xylem is a leading global provider of equipment, technology, and services to transport, treat, test, and efficiently use water in public utilities, residential and commercial buildings, and industrial and agricultural settings. Based in Rye Brook, New York, Xylem operates in more than 150 countries through market-leading brands and has broad applications expertise tackling difficult water and wastewater problems. Xylem generated 2017 revenue and adjusted operating income of $4.6 billion and $615 million, respectively, and employs 16,200.</v>
    <v>USD</v>
    <v>16200</v>
    <v>NYSE</v>
    <v>NYS</v>
    <v>126</v>
    <v>1 International Drive, Rye Brook, NY 10573 USA</v>
    <v>76.655000000000001</v>
    <v>576</v>
    <v>Diversified Industrials</v>
    <v>Stock</v>
    <v>8/08/2018 15:35:05</v>
    <v>17</v>
    <v>75.87</v>
    <v>13729977064.440001</v>
    <v>Xylem Inc</v>
    <v>76.599999999999994</v>
    <v>37.313433000000003</v>
    <v>76.709999999999994</v>
    <v>76.540000000000006</v>
    <v>178985491.649589</v>
    <v>XYL</v>
    <v>169498</v>
    <v>1194315.2222222199</v>
    <v>2011</v>
  </rv>
  <rv s="1">
    <v>577</v>
  </rv>
  <rv s="2">
    <v>https://www.bing.com/th?id=A19462661916cc0ebe5d2d6e4f3838aaf&amp;qlt=95</v>
    <v>https://www.bing.com/images/search?form=xlimg&amp;q=ingersoll+rand+history</v>
    <v>Image of Ingersoll-Rand PLC</v>
  </rv>
  <rv s="3">
    <v>en-US</v>
    <v>a1vqnm</v>
    <v>268435456</v>
    <v>268435457</v>
    <v>1</v>
    <v>5</v>
    <v>Ingersoll-Rand PLC</v>
    <v>7</v>
    <v>8</v>
    <v>Finance</v>
    <v>4</v>
    <v>99</v>
    <v>79.63</v>
    <v>1.3477520000000001</v>
    <v>Michael W. Lamach</v>
    <v>-0.21</v>
    <v>-2.153E-3</v>
    <v>Ingersoll-Rand is a diversified industrial company that operates two segments. The $11.2 billion climate segment manufactures and services HVAC systems and transportation refrigeration solutions under its prominent Trane, American Standard, and Thermo King brands. The $3 billion industrial segment sells Ingersoll-Rand-branded compression systems and power tools, ARO-branded fluid management equipment, and Club Car-branded utility vehicles. The Irish-domiciled company generates about 65% of its sales in the United States.</v>
    <v>USD</v>
    <v>46000</v>
    <v>NYSE</v>
    <v>NYS</v>
    <v>126</v>
    <v>170/175 Lakeview Drive, Dublin,    IRL</v>
    <v>97.92</v>
    <v>579</v>
    <v>Diversified Industrials</v>
    <v>Stock</v>
    <v>8/08/2018 15:33:43</v>
    <v>17</v>
    <v>97.02</v>
    <v>23873551494.076599</v>
    <v>Ingersoll-Rand PLC</v>
    <v>97.53</v>
    <v>17.211704000000001</v>
    <v>97.54</v>
    <v>97.33</v>
    <v>244756525.46726099</v>
    <v>IR</v>
    <v>251082</v>
    <v>1411388.890625</v>
    <v>2009</v>
  </rv>
  <rv s="1">
    <v>580</v>
  </rv>
  <rv s="2">
    <v>https://www.bing.com/th?id=Af65999dbbb1ffe78d2eddd4c4ae8fb2b&amp;qlt=95</v>
    <v>https://www.bing.com/images/search?form=xlimg&amp;q=ibm</v>
    <v>Image of International Business Machines Corp</v>
  </rv>
  <rv s="3">
    <v>en-US</v>
    <v>a1v6nm</v>
    <v>268435456</v>
    <v>268435457</v>
    <v>1</v>
    <v>5</v>
    <v>International Business Machines Corp</v>
    <v>7</v>
    <v>8</v>
    <v>Finance</v>
    <v>4</v>
    <v>171.13</v>
    <v>137.44999999999999</v>
    <v>0.89253000000000005</v>
    <v>Virginia M. Rometty</v>
    <v>-0.30499999999999999</v>
    <v>-2.0739999999999999E-3</v>
    <v>IBM is an IT behemoth with an operating history dating back over a century. The company’s offerings span a range of services, software, and hardware. IBM operates on a global scale, with operations in over 170 countries (the company generates a little more than half of its revenue outside the Americas). The firm has an entrenched position globally within the largest multinational firms, providing an end-to-end portfolio that helps enterprises’ plan, build, manage, and maintain IT infrastructure, platforms, applications, and services.</v>
    <v>USD</v>
    <v>397800</v>
    <v>NYSE</v>
    <v>NYS</v>
    <v>126</v>
    <v>1 New Orchard Road, Armonk, NY 10504 USA</v>
    <v>147.43</v>
    <v>582</v>
    <v>Information Technology Services</v>
    <v>Stock</v>
    <v>8/08/2018 15:37:08</v>
    <v>17</v>
    <v>146.33000000000001</v>
    <v>133930567648.789</v>
    <v>International Business Machines Corp</v>
    <v>147.33000000000001</v>
    <v>23.419204000000001</v>
    <v>147.065</v>
    <v>146.76</v>
    <v>910689611.04809999</v>
    <v>IBM</v>
    <v>760962</v>
    <v>1866979.3968253999</v>
    <v>1911</v>
  </rv>
  <rv s="1">
    <v>583</v>
  </rv>
  <rv s="2">
    <v>https://www.bing.com/th?id=Ab92ce71c8fa17f0efd028f289d63d08d&amp;qlt=95</v>
    <v>https://www.bing.com/images/search?form=xlimg&amp;q=juniper+networks</v>
    <v>Image of Juniper Networks Inc</v>
  </rv>
  <rv s="3">
    <v>en-US</v>
    <v>a1w8mw</v>
    <v>268435456</v>
    <v>268435457</v>
    <v>1</v>
    <v>5</v>
    <v>Juniper Networks Inc</v>
    <v>7</v>
    <v>8</v>
    <v>Finance</v>
    <v>4</v>
    <v>29.95</v>
    <v>23.61</v>
    <v>0.93160100000000001</v>
    <v>Mr. Rami Rahim</v>
    <v>-5.5E-2</v>
    <v>-2.0630000000000002E-3</v>
    <v>Juniper Networks is a network equipment provider for telecommunication carriers, service providers and large enterprises. The company produces high-performance switches, routers and security products, network management software, and software-defined networking technology. It employs 8,800 people and sells its products around the world.</v>
    <v>USD</v>
    <v>9381</v>
    <v>NYSE</v>
    <v>NYS</v>
    <v>126</v>
    <v>1133 Innovation Way, Sunnyvale, CA 94089 USA</v>
    <v>26.7</v>
    <v>585</v>
    <v>Communication Equipment</v>
    <v>Stock</v>
    <v>8/08/2018 15:35:56</v>
    <v>17</v>
    <v>26.41</v>
    <v>9275232044.9249992</v>
    <v>Juniper Networks Inc</v>
    <v>26.67</v>
    <v>42.372881</v>
    <v>26.655000000000001</v>
    <v>26.6</v>
    <v>347973440.06471598</v>
    <v>JNPR</v>
    <v>639645</v>
    <v>5026110.2063492099</v>
    <v>1996</v>
  </rv>
  <rv s="1">
    <v>586</v>
  </rv>
  <rv s="2">
    <v>https://www.bing.com/th?id=Affaa01ae66e7e7628ec9c602bc3eb58f&amp;qlt=95</v>
    <v>https://www.bing.com/images/search?form=xlimg&amp;q=analog+devices</v>
    <v>Image of Analog Devices Inc</v>
  </rv>
  <rv s="3">
    <v>en-US</v>
    <v>a1mvjc</v>
    <v>268435456</v>
    <v>268435457</v>
    <v>1</v>
    <v>5</v>
    <v>Analog Devices Inc</v>
    <v>7</v>
    <v>8</v>
    <v>Finance</v>
    <v>4</v>
    <v>103.59</v>
    <v>76.41</v>
    <v>1.1942219999999999</v>
    <v>Mr. Vincent T. Roche</v>
    <v>-0.2</v>
    <v>-2.0280000000000003E-3</v>
    <v>Analog Devices is a leading analog, mixed signal, and digital signal processing chipmaker. The firm has a significant market share lead in converter chips, which are used to translate analog signals to digital and vice versa. The company serves tens of thousands of customers, and more than half of its chip sales are made to industrial and automotive end markets. Analog Devices' chips are also incorporated into wireless infrastructure equipment.</v>
    <v>USD</v>
    <v>15300</v>
    <v>NASDAQ</v>
    <v>NAS</v>
    <v>126</v>
    <v>One Technology Way, Norwood, MA 02062-9106 USA</v>
    <v>98.71</v>
    <v>588</v>
    <v>Semiconductors</v>
    <v>Stock</v>
    <v>8/08/2018 15:35:45</v>
    <v>17</v>
    <v>97.94</v>
    <v>36511129424.480003</v>
    <v>Analog Devices Inc</v>
    <v>98.5</v>
    <v>34.129693000000003</v>
    <v>98.62</v>
    <v>98.42</v>
    <v>370220334.86594999</v>
    <v>ADI</v>
    <v>236575</v>
    <v>2166380.4603174599</v>
    <v>1965</v>
  </rv>
  <rv s="1">
    <v>589</v>
  </rv>
  <rv s="2">
    <v>https://www.bing.com/th?id=Aea3f7f970983dc31d3a24322f1a04336&amp;qlt=95</v>
    <v>https://www.bing.com/images/search?form=xlimg&amp;q=cme+group</v>
    <v>Image of CME Group Inc</v>
  </rv>
  <rv s="3">
    <v>en-US</v>
    <v>a1px2w</v>
    <v>268435456</v>
    <v>268435457</v>
    <v>1</v>
    <v>5</v>
    <v>CME Group Inc</v>
    <v>7</v>
    <v>8</v>
    <v>Finance</v>
    <v>4</v>
    <v>174.36</v>
    <v>123.05</v>
    <v>0.62447399999999997</v>
    <v>Terrence A. Duffy</v>
    <v>-0.33</v>
    <v>-2.019E-3</v>
    <v>Based in Chicago, CME Group operates exchanges that allow investors, suppliers, and businesses to trade futures and derivatives based on interest rates, equity indexes, foreign currencies, energy, metals, and commodities. The CME was founded in 1898 and in 2002 completed its initial public offering. Since then, CME Group has consolidated part of the industry by merging with crosstown rival CBOT Holdings (2007) before acquiring Nymex Holdings in 2008. In addition, CME has a 27% stake in S&amp;P/Dow Jones Indices LLC along with an exclusive license to trade and clear S&amp;P futures contracts.</v>
    <v>USD</v>
    <v>2830</v>
    <v>NASDAQ</v>
    <v>NAS</v>
    <v>126</v>
    <v>20 South Wacker Drive, Chicago, IL 60606 USA</v>
    <v>163.85</v>
    <v>591</v>
    <v>Financial Exchanges</v>
    <v>Stock</v>
    <v>8/08/2018 15:35:18</v>
    <v>17</v>
    <v>162.07</v>
    <v>55511191735.470001</v>
    <v>CME Group Inc</v>
    <v>163.4</v>
    <v>12.484394999999999</v>
    <v>163.47</v>
    <v>163.13999999999999</v>
    <v>339580300.57790399</v>
    <v>CME</v>
    <v>245516</v>
    <v>1293471.5396825401</v>
    <v>1898</v>
  </rv>
  <rv s="1">
    <v>592</v>
  </rv>
  <rv s="2">
    <v>https://www.bing.com/th?id=Ad6eb3419b2eade981c1f6d15109bf8bd&amp;qlt=95</v>
    <v>https://www.bing.com/images/search?form=xlimg&amp;q=snap-on</v>
    <v>Image of Snap-on Inc</v>
  </rv>
  <rv s="3">
    <v>en-US</v>
    <v>a237gh</v>
    <v>268435456</v>
    <v>268435457</v>
    <v>1</v>
    <v>5</v>
    <v>Snap-on Inc</v>
    <v>7</v>
    <v>8</v>
    <v>Finance</v>
    <v>4</v>
    <v>185.47</v>
    <v>140.83000000000001</v>
    <v>1.1465689999999999</v>
    <v>Mr. Nicholas T. Pinchuk</v>
    <v>-0.34</v>
    <v>-1.9989999999999999E-3</v>
    <v>Snap-on manufactures and sells tools, equipment, diagnostics, repair information, and systems solutions primarily for independent vehicle repair centers but also for new vehicle dealerships, as well as industrial, government, agriculture, aviation, and natural resources customers. Snap-on's franchisees operate about 3,500 vans in the United States, providing weekly contact with vehicle service technicians and shop owners. A little more than two thirds of Snap-on's revenue is domestic, while the remainder is derived from Europe and other regions.</v>
    <v>USD</v>
    <v>12600</v>
    <v>NYSE</v>
    <v>NYS</v>
    <v>126</v>
    <v>2801 80th Street, Kenosha, WI 53143 USA</v>
    <v>170.42</v>
    <v>594</v>
    <v>Tools &amp; Accessories</v>
    <v>Stock</v>
    <v>8/08/2018 15:30:51</v>
    <v>17</v>
    <v>169.54</v>
    <v>9583914997.7010002</v>
    <v>Snap-on Inc</v>
    <v>170.15</v>
    <v>16.129031999999999</v>
    <v>170.1</v>
    <v>169.76</v>
    <v>56342827.734867699</v>
    <v>SNA</v>
    <v>132634</v>
    <v>607463.74603174604</v>
    <v>1920</v>
  </rv>
  <rv s="1">
    <v>595</v>
  </rv>
  <rv s="2">
    <v>https://www.bing.com/th?id=A85caf252091a1eb94ec4cfc3577b0124&amp;qlt=95</v>
    <v>https://www.bing.com/images/search?form=xlimg&amp;q=dte+energy</v>
    <v>Image of DTE Energy Co</v>
  </rv>
  <rv s="3">
    <v>en-US</v>
    <v>a1rcp2</v>
    <v>268435456</v>
    <v>268435457</v>
    <v>1</v>
    <v>5</v>
    <v>DTE Energy Co</v>
    <v>7</v>
    <v>8</v>
    <v>Finance</v>
    <v>4</v>
    <v>116.74</v>
    <v>94.252499999999998</v>
    <v>0.15195800000000001</v>
    <v>Gerard M. Anderson</v>
    <v>-0.22</v>
    <v>-1.9940000000000001E-3</v>
    <v>DTE Energy owns two regulated utilities in Michigan. DTE Electric serves approximately 2.2 million customers in southeastern Michigan including Detroit. DTE Gas serves 1.3 million customers throughout the state. In addition, DTE has material non-utility businesses including energy marketing and trading, natural gas pipelines, gathering and storage, and on-site industrial energy projects.</v>
    <v>USD</v>
    <v>10200</v>
    <v>NYSE</v>
    <v>NYS</v>
    <v>126</v>
    <v>One Energy Plaza, Detroit, MI 48226-1279 USA</v>
    <v>110.37</v>
    <v>597</v>
    <v>Utilities - Regulated Electric</v>
    <v>Stock</v>
    <v>8/08/2018 15:36:32</v>
    <v>17</v>
    <v>109.52</v>
    <v>20022249026.099998</v>
    <v>DTE Energy Co</v>
    <v>110.07</v>
    <v>17.271156999999999</v>
    <v>110.35</v>
    <v>110.13</v>
    <v>181443126.65246901</v>
    <v>DTE</v>
    <v>155013</v>
    <v>1289999.2222222199</v>
    <v>1995</v>
  </rv>
  <rv s="1">
    <v>598</v>
  </rv>
  <rv s="2">
    <v>https://www.bing.com/th?id=Ad718b9917f3cfde6f7c8f99c7ac15056&amp;qlt=95</v>
    <v>https://www.bing.com/images/search?form=xlimg&amp;q=cintas</v>
    <v>Image of Cintas Corp</v>
  </rv>
  <rv s="3">
    <v>en-US</v>
    <v>a1qgcw</v>
    <v>268435456</v>
    <v>268435457</v>
    <v>1</v>
    <v>5</v>
    <v>Cintas Corp</v>
    <v>7</v>
    <v>8</v>
    <v>Finance</v>
    <v>4</v>
    <v>212.27</v>
    <v>130.09</v>
    <v>0.95844399999999996</v>
    <v>Mr. Scott D. Farmer</v>
    <v>-0.42</v>
    <v>-1.9870000000000001E-3</v>
    <v>Cintas Corp in its core uniform and facility services unit (81% of sales), Cintas provides uniform rental programs to businesses across the size spectrum, mostly in North America. The firm is by far the largest provider in the industry. Facilities products generally include the rental and sale of entrance mats, mops, shop towels, and restroom supplies. Cintas also runs a first-aid and safety supplies business (9%) and offers direct uniform sales and fire-suppression systems maintenance (10%).</v>
    <v>USD</v>
    <v>41000</v>
    <v>NASDAQ</v>
    <v>NAS</v>
    <v>126</v>
    <v>6800 Cintas Boulevard, Cincinnati, OH 45262-5737 USA</v>
    <v>212.02</v>
    <v>600</v>
    <v>Business Services</v>
    <v>Stock</v>
    <v>8/08/2018 15:31:29</v>
    <v>17</v>
    <v>210.9</v>
    <v>22481261809.709999</v>
    <v>Cintas Corp</v>
    <v>211.2</v>
    <v>29.94012</v>
    <v>211.36</v>
    <v>210.94</v>
    <v>106364789.03155801</v>
    <v>CTAS</v>
    <v>54682</v>
    <v>462713.45161290298</v>
    <v>1968</v>
  </rv>
  <rv s="1">
    <v>601</v>
  </rv>
  <rv s="2">
    <v>https://www.bing.com/th?id=A697671d8fc7cc7c8934d8469b175cfe2&amp;qlt=95</v>
    <v>https://www.bing.com/images/search?form=xlimg&amp;q=nucor</v>
    <v>Image of Nucor Corp</v>
  </rv>
  <rv s="3">
    <v>en-US</v>
    <v>a1ythw</v>
    <v>268435456</v>
    <v>268435457</v>
    <v>1</v>
    <v>5</v>
    <v>Nucor Corp</v>
    <v>7</v>
    <v>8</v>
    <v>Finance</v>
    <v>4</v>
    <v>70.48</v>
    <v>51.67</v>
    <v>1.569415</v>
    <v>John J. Ferriola</v>
    <v>-0.12</v>
    <v>-1.8590000000000002E-3</v>
    <v>The largest steelmaker in the United States by production volume, Nucor uses electric arc furnaces to produce a wide variety of steel products that service all major end markets. Nucor is involved in every phase of the steelmaking value chain, from collecting and processing scrap to manufacturing value-added fabricated steel products.</v>
    <v>USD</v>
    <v>25100</v>
    <v>NYSE</v>
    <v>NYS</v>
    <v>126</v>
    <v>1915 Rexford Road, Charlotte, NC 28211 USA</v>
    <v>64.959999999999994</v>
    <v>603</v>
    <v>Steel</v>
    <v>Stock</v>
    <v>8/08/2018 15:36:58</v>
    <v>17</v>
    <v>64.12</v>
    <v>20490417346.753799</v>
    <v>Nucor Corp</v>
    <v>64.680000000000007</v>
    <v>15.649452</v>
    <v>64.540000000000006</v>
    <v>64.42</v>
    <v>317483999.79475999</v>
    <v>NUE</v>
    <v>427228</v>
    <v>2082806.1875</v>
    <v>1958</v>
  </rv>
  <rv s="1">
    <v>604</v>
  </rv>
  <rv s="2">
    <v>https://www.bing.com/th?id=Ac761ab90e37814e9d440588c4e206857&amp;qlt=95</v>
    <v>https://www.bing.com/images/search?form=xlimg&amp;q=hospital+corporation+of+america</v>
    <v>Image of HCA Healthcare Inc</v>
  </rv>
  <rv s="3">
    <v>en-US</v>
    <v>a1uhnm</v>
    <v>268435456</v>
    <v>268435457</v>
    <v>1</v>
    <v>5</v>
    <v>HCA Healthcare Inc</v>
    <v>7</v>
    <v>8</v>
    <v>Finance</v>
    <v>4</v>
    <v>131.1</v>
    <v>71.180000000000007</v>
    <v>0.54014899999999999</v>
    <v>Mr. R. Milton Johnson</v>
    <v>-0.24</v>
    <v>-1.8540000000000002E-3</v>
    <v>HCA Healthcare is a Nashville-based healthcare provider organization operating the largest collection of acute-care hospitals in the U.S. The firm owns and operates 179 hospitals and 120 outpatient surgery centers with more than 1,800 alternate site locations including physician offices, urgent care clinics, and freestanding emergency rooms across 20 states and a small foothold in England.</v>
    <v>USD</v>
    <v>253000</v>
    <v>NYSE</v>
    <v>NYS</v>
    <v>126</v>
    <v>One Park Plaza, Nashville, TN 37203 USA</v>
    <v>130.61000000000001</v>
    <v>606</v>
    <v>Medical Care</v>
    <v>Stock</v>
    <v>8/08/2018 15:33:05</v>
    <v>17</v>
    <v>129.1</v>
    <v>44681459520</v>
    <v>HCA Healthcare Inc</v>
    <v>130.04</v>
    <v>16.155089</v>
    <v>129.44999999999999</v>
    <v>129.21</v>
    <v>345163843.33719599</v>
    <v>HCA</v>
    <v>581933</v>
    <v>1639475.9354838701</v>
    <v>2010</v>
  </rv>
  <rv s="1">
    <v>607</v>
  </rv>
  <rv s="2">
    <v>https://www.bing.com/th?id=Ad7c2863336a8698ebd1054cdf3b7bcff&amp;qlt=95</v>
    <v>https://www.bing.com/images/search?form=xlimg&amp;q=pacific+gas+and+electric+company</v>
    <v>Image of PG&amp;E Corp</v>
  </rv>
  <rv s="3">
    <v>en-US</v>
    <v>a1zkar</v>
    <v>268435456</v>
    <v>268435457</v>
    <v>1</v>
    <v>5</v>
    <v>PG&amp;E Corp</v>
    <v>7</v>
    <v>8</v>
    <v>Finance</v>
    <v>4</v>
    <v>71.569999999999993</v>
    <v>37.299999999999997</v>
    <v>-5.287E-3</v>
    <v>Geisha J. Williams</v>
    <v>-0.08</v>
    <v>-1.8320000000000001E-3</v>
    <v>PG&amp;E is a holding company whose main subsidiary is Pacific Gas and Electric, a regulated utility operating in Central and Northern California that serves 5.3 million electricity customers and 4.4 million gas customers in 47 of the state's 58 counties. In 2004, PG&amp;E sold its unregulated assets as part of its postbankruptcy reorganization.</v>
    <v>USD</v>
    <v>23000</v>
    <v>NYSE</v>
    <v>NYS</v>
    <v>126</v>
    <v>77 Beale Street, San Francisco, CA 94177 USA</v>
    <v>43.78</v>
    <v>609</v>
    <v>Utilities - Regulated Electric</v>
    <v>Stock</v>
    <v>8/08/2018 15:36:38</v>
    <v>17</v>
    <v>43.25</v>
    <v>22506426186.240002</v>
    <v>PG&amp;E Corp</v>
    <v>43.52</v>
    <v>192.307692</v>
    <v>43.66</v>
    <v>43.58</v>
    <v>515493041.37059098</v>
    <v>PCG</v>
    <v>606317</v>
    <v>5222264.3650793601</v>
    <v>1995</v>
  </rv>
  <rv s="1">
    <v>610</v>
  </rv>
  <rv s="0">
    <v>en-US</v>
    <v>a25xm7</v>
    <v>268435456</v>
    <v>268435457</v>
    <v>1</v>
    <v>0</v>
    <v>Williams Companies Inc</v>
    <v>2</v>
    <v>3</v>
    <v>Finance</v>
    <v>4</v>
    <v>33.67</v>
    <v>24</v>
    <v>1.437935</v>
    <v>Mr. Alan S. Armstrong</v>
    <v>-5.5E-2</v>
    <v>-1.7419999999999998E-3</v>
    <v>Williams Companies is a large pipeline company that owns and operates the large Transco and Northwest pipeline systems and associated natural gas gathering, processing, and storage assets. It also owns a 60% stake in Discovery, which owns offshore natural gas assets in the Gulf of Mexico. In August, the firm plans to acquire the remaining 26% of Williams Partners (its limited partnership) it does not own.</v>
    <v>USD</v>
    <v>5425</v>
    <v>NYSE</v>
    <v>NYS</v>
    <v>126</v>
    <v>One Williams Center, Tulsa, OK 74172 USA</v>
    <v>31.64</v>
    <v>Oil &amp; Gas Midstream</v>
    <v>Stock</v>
    <v>8/08/2018 15:36:21</v>
    <v>17</v>
    <v>31.33</v>
    <v>26139109851.470001</v>
    <v>Williams Companies Inc</v>
    <v>31.43</v>
    <v>12.953367999999999</v>
    <v>31.57</v>
    <v>31.515000000000001</v>
    <v>827973071</v>
    <v>WMB</v>
    <v>3315102</v>
    <v>8314391.7619047603</v>
    <v>1949</v>
  </rv>
  <rv s="1">
    <v>612</v>
  </rv>
  <rv s="2">
    <v>https://www.bing.com/th?id=Ab4f9d3bcbd78989326ca9986140aa0da&amp;qlt=95</v>
    <v>https://www.bing.com/images/search?form=xlimg&amp;q=intuitive+surgical</v>
    <v>Image of Intuitive Surgical Inc</v>
  </rv>
  <rv s="3">
    <v>en-US</v>
    <v>a1vt77</v>
    <v>268435456</v>
    <v>268435457</v>
    <v>1</v>
    <v>5</v>
    <v>Intuitive Surgical Inc</v>
    <v>7</v>
    <v>8</v>
    <v>Finance</v>
    <v>4</v>
    <v>539.29999999999995</v>
    <v>309.29666666669999</v>
    <v>0.83552099999999996</v>
    <v>Dr. Gary S. Guthart,PhD</v>
    <v>-0.9</v>
    <v>-1.7380000000000002E-3</v>
    <v>Intuitive Surgical develops, produces, and markets a robotic system for assisting minimally invasive surgery. It also provides the instrumentation, disposable accessories, and warranty services for the system. The company has placed roughly 4,000 da Vinci systems in hospitals worldwide, with 2,600 installations in the United States and a growing number in emerging markets.</v>
    <v>USD</v>
    <v>4444</v>
    <v>NASDAQ</v>
    <v>NAS</v>
    <v>126</v>
    <v>1020 Kifer Road, Sunnyvale, CA 94086 USA</v>
    <v>521.71370000000002</v>
    <v>614</v>
    <v>Medical Instruments &amp; Supplies</v>
    <v>Stock</v>
    <v>8/08/2018 15:32:41</v>
    <v>17</v>
    <v>516.96</v>
    <v>58876846631.302399</v>
    <v>Intuitive Surgical Inc</v>
    <v>518.79999999999995</v>
    <v>76.923077000000006</v>
    <v>517.96</v>
    <v>517.05999999999995</v>
    <v>113670643.739483</v>
    <v>ISRG</v>
    <v>106576</v>
    <v>610602.5</v>
    <v>1995</v>
  </rv>
  <rv s="1">
    <v>615</v>
  </rv>
  <rv s="2">
    <v>https://www.bing.com/th?id=Af3f7740b4584fd9d16a69b88784ee85d&amp;qlt=95</v>
    <v>https://www.bing.com/images/search?form=xlimg&amp;q=avalonbay+com</v>
    <v>Image of AvalonBay Communities Inc</v>
  </rv>
  <rv s="3">
    <v>en-US</v>
    <v>a1nyw7</v>
    <v>268435456</v>
    <v>268435457</v>
    <v>1</v>
    <v>5</v>
    <v>AvalonBay Communities Inc</v>
    <v>7</v>
    <v>8</v>
    <v>Finance</v>
    <v>4</v>
    <v>193.41</v>
    <v>152.65</v>
    <v>0.39756900000000001</v>
    <v>Timothy J. Naughton</v>
    <v>-0.3</v>
    <v>-1.676E-3</v>
    <v>AvalonBay Communities owns a portfolio of 270 apartment communities with over 73,500 units and is developing 18 additional properties with over 7,200 units. The company focuses on owning large, high-quality properties in major metropolitan areas of New England, New York/New Jersey, Washington D.C., California, and the Pacific Northwest.</v>
    <v>USD</v>
    <v>3112</v>
    <v>NYSE</v>
    <v>NYS</v>
    <v>126</v>
    <v>Ballston Tower, 671 N. Glebe Road, Arlington, VA 22203 USA</v>
    <v>179.54</v>
    <v>617</v>
    <v>REIT - Residential</v>
    <v>Stock</v>
    <v>8/08/2018 15:28:37</v>
    <v>17</v>
    <v>177.745</v>
    <v>24672042948</v>
    <v>AvalonBay Communities Inc</v>
    <v>179.54</v>
    <v>28.571428999999998</v>
    <v>179.01</v>
    <v>178.71</v>
    <v>137824942.450142</v>
    <v>AVB</v>
    <v>85006</v>
    <v>706869.650793651</v>
    <v>1978</v>
  </rv>
  <rv s="1">
    <v>618</v>
  </rv>
  <rv s="2">
    <v>https://www.bing.com/th?id=A950fd2706842a64294bf699d021bef78&amp;qlt=95</v>
    <v>https://www.bing.com/images/search?form=xlimg&amp;q=freeport-mcmoran</v>
    <v>Image of Freeport-McMoRan Inc</v>
  </rv>
  <rv s="3">
    <v>en-US</v>
    <v>a1sp52</v>
    <v>268435456</v>
    <v>268435457</v>
    <v>1</v>
    <v>5</v>
    <v>Freeport-McMoRan Inc</v>
    <v>7</v>
    <v>8</v>
    <v>Finance</v>
    <v>4</v>
    <v>20.25</v>
    <v>13.22</v>
    <v>2.4612810000000001</v>
    <v>Richard C. Adkerson</v>
    <v>-2.5000000000000001E-2</v>
    <v>-1.6270000000000002E-3</v>
    <v>Freeport-McMoRan mines more copper than any other publicly traded company in the world. Its assets include the Indonesian Grasberg mining complex, the world's largest copper and gold mine in terms of recoverable reserves. Freeport also has significant mining operations in the Americas.</v>
    <v>USD</v>
    <v>25200</v>
    <v>NYSE</v>
    <v>NYS</v>
    <v>126</v>
    <v>333 North Central Avenue, Phoenix, AZ 85004-2189 USA</v>
    <v>15.585000000000001</v>
    <v>620</v>
    <v>Copper</v>
    <v>Stock</v>
    <v>8/08/2018 15:35:52</v>
    <v>17</v>
    <v>15.28</v>
    <v>22231747106.415001</v>
    <v>Freeport-McMoRan Inc</v>
    <v>15.41</v>
    <v>9.8716679999999997</v>
    <v>15.365</v>
    <v>15.34</v>
    <v>1446908370.08884</v>
    <v>FCX</v>
    <v>3393632</v>
    <v>12741370.984127</v>
    <v>1987</v>
  </rv>
  <rv s="1">
    <v>621</v>
  </rv>
  <rv s="0">
    <v>en-US</v>
    <v>a1uozr</v>
    <v>268435456</v>
    <v>268435457</v>
    <v>1</v>
    <v>0</v>
    <v>Huntington Ingalls Industries Inc</v>
    <v>2</v>
    <v>3</v>
    <v>Finance</v>
    <v>4</v>
    <v>276.69</v>
    <v>201.91</v>
    <v>0.96339600000000003</v>
    <v>C. Michael Petters</v>
    <v>-0.37</v>
    <v>-1.5840000000000001E-3</v>
    <v>Huntington Ingalls Industries Inc builds military ships and provides manufacturing and other services to the nuclear energy, oil, and gas markets. Additionally, the company builds and refuels aircraft carriers and submarines. The designing, building, and repairing of ships is primarily conducted through contracts with the United States government, principally the Department of Defense. Many of its products require life cycle support, and teams work together to plan and implement maintenance services. The maintenance may vary from standard repairs and refueling to more technical logistics and assessments. Oil, gas, and energy projects focus on providing management and consultation services to both the private industry and government.</v>
    <v>USD</v>
    <v>39000</v>
    <v>NYSE</v>
    <v>NYS</v>
    <v>126</v>
    <v>4101 Washington Avenue, Newport News, VA 23607 USA</v>
    <v>234.6</v>
    <v>Aerospace &amp; Defense</v>
    <v>Stock</v>
    <v>8/08/2018 15:26:31</v>
    <v>17</v>
    <v>232.63</v>
    <v>10097514844.200001</v>
    <v>Huntington Ingalls Industries Inc</v>
    <v>234.21</v>
    <v>17.241378999999998</v>
    <v>233.6</v>
    <v>233.23</v>
    <v>43225662.860445201</v>
    <v>HII</v>
    <v>57736</v>
    <v>392965.82539682498</v>
    <v>2010</v>
  </rv>
  <rv s="1">
    <v>623</v>
  </rv>
  <rv s="2">
    <v>https://www.bing.com/th?id=A08c0fa20049966d1991b4df5d4b19aa8&amp;qlt=95</v>
    <v>https://www.bing.com/images/search?form=xlimg&amp;q=resmed</v>
    <v>Image of ResMed Inc</v>
  </rv>
  <rv s="3">
    <v>en-US</v>
    <v>a223r7</v>
    <v>268435456</v>
    <v>268435457</v>
    <v>1</v>
    <v>5</v>
    <v>ResMed Inc</v>
    <v>7</v>
    <v>8</v>
    <v>Finance</v>
    <v>4</v>
    <v>109.97</v>
    <v>72.44</v>
    <v>0.89706399999999997</v>
    <v>Mr. Michael J. (Mike) Farrell</v>
    <v>-0.17</v>
    <v>-1.578E-3</v>
    <v>ResMed develops, manufactures, and distributes medical devices--such as airflow generators and masks--to treat breathing disorders. It also markets ventilation products, but sleep apnoea remains the company's primary focus. ResMed's reach is truly global, with distribution capabilities in more than 70 countries through wholly owned and independent firms. An increasing proportion of manufacturing capacity is in Singapore, with some still in Australia, where the company was founded.</v>
    <v>USD</v>
    <v>6080</v>
    <v>NYSE</v>
    <v>NYS</v>
    <v>126</v>
    <v>9001 Spectrum Center Boulevard, San Diego, CA 92123 USA</v>
    <v>108</v>
    <v>625</v>
    <v>Medical Instruments &amp; Supplies</v>
    <v>Stock</v>
    <v>8/08/2018 15:29:15</v>
    <v>17</v>
    <v>107.17</v>
    <v>15367211729.940001</v>
    <v>ResMed Inc</v>
    <v>107.65</v>
    <v>50</v>
    <v>107.76</v>
    <v>107.59</v>
    <v>142605899.49833</v>
    <v>RMD</v>
    <v>116074</v>
    <v>647100.96825396805</v>
    <v>1994</v>
  </rv>
  <rv s="1">
    <v>626</v>
  </rv>
  <rv s="0">
    <v>en-US</v>
    <v>a1ra3m</v>
    <v>268435456</v>
    <v>268435457</v>
    <v>1</v>
    <v>0</v>
    <v>Darden Restaurants Inc</v>
    <v>2</v>
    <v>3</v>
    <v>Finance</v>
    <v>4</v>
    <v>112.81</v>
    <v>76.27</v>
    <v>0.185339</v>
    <v>Mr. Eugene (Gene) I. Lee, Jr</v>
    <v>-0.17</v>
    <v>-1.5459999999999998E-3</v>
    <v>Darden Restaurants Inc is one of the largest players in the $170 billion U.S. casual dining industry. Olive Garden (856 units), LongHorn (504), and the recently acquired Cheddar's Scratch Kitchen (156 company-owned and 14 franchise units) are its core brands, while the smaller, faster-growing specialty restaurant group is made up of Yard House (72), Capital Grille (58), Seasons 52 (42), Bahama Breeze (39), and Eddie V's (19). In November 2015, the company spun off selected real estate and restaurant assets into Four Corners Property Trust.</v>
    <v>USD</v>
    <v>180656</v>
    <v>NYSE</v>
    <v>NYS</v>
    <v>126</v>
    <v>1000 Darden Center Drive, Orlando, FL 32837 USA</v>
    <v>110.09</v>
    <v>Restaurants</v>
    <v>Stock</v>
    <v>8/08/2018 15:35:45</v>
    <v>17</v>
    <v>108.58</v>
    <v>13576454030.3964</v>
    <v>Darden Restaurants Inc</v>
    <v>109.97</v>
    <v>23.148147999999999</v>
    <v>109.98</v>
    <v>109.81</v>
    <v>123444753.867943</v>
    <v>DRI</v>
    <v>146864</v>
    <v>1520909.1111111101</v>
    <v>1995</v>
  </rv>
  <rv s="1">
    <v>628</v>
  </rv>
  <rv s="0">
    <v>en-US</v>
    <v>a216lh</v>
    <v>268435456</v>
    <v>268435457</v>
    <v>1</v>
    <v>0</v>
    <v>Perrigo Co PLC</v>
    <v>2</v>
    <v>3</v>
    <v>Finance</v>
    <v>4</v>
    <v>95.93</v>
    <v>63.68</v>
    <v>0.84750400000000004</v>
    <v>Mr. Uwe Röhrhoff</v>
    <v>-0.12</v>
    <v>-1.5269999999999999E-3</v>
    <v>Perrigo is the largest store-brand over-the-counter pharmaceutical and infant formula manufacturer. The company operates four segments: consumer health care, branded consumer healthcare, prescription pharmaceuticals, and active pharmaceutical ingredients. In the United States, Perrigo sells about 2,100 products with 9,000 stock-keeping units. Following the acquisition of Omega Pharma, approximately 25% of the company’s revenue comes from outside the U.S.</v>
    <v>USD</v>
    <v>10400</v>
    <v>NYSE</v>
    <v>NYS</v>
    <v>126</v>
    <v>Lower Grand Canal Street, Dublin,  2 IRL</v>
    <v>78.97</v>
    <v>Drug Manufacturers - Specialty &amp; Generic</v>
    <v>Stock</v>
    <v>8/08/2018 15:36:14</v>
    <v>17</v>
    <v>77.89</v>
    <v>10874814276.48</v>
    <v>Perrigo Co PLC</v>
    <v>78.540000000000006</v>
    <v>85.470084999999997</v>
    <v>78.56</v>
    <v>78.44</v>
    <v>138426861.97148699</v>
    <v>PRGO</v>
    <v>437804</v>
    <v>739277.78125</v>
    <v>2013</v>
  </rv>
  <rv s="1">
    <v>630</v>
  </rv>
  <rv s="0">
    <v>en-US</v>
    <v>a1uou2</v>
    <v>268435456</v>
    <v>268435457</v>
    <v>1</v>
    <v>0</v>
    <v>The Hartford Financial Services Group Inc</v>
    <v>2</v>
    <v>3</v>
    <v>Finance</v>
    <v>4</v>
    <v>59.2</v>
    <v>49.670999999999999</v>
    <v>0.97604999999999997</v>
    <v>Mr. Christopher J. Swift</v>
    <v>-0.08</v>
    <v>-1.5140000000000002E-3</v>
    <v>Founded in 1810, Hartford Financial Services offers a diverse range of property and casualty insurance, group benefits, and mutual fund services to a customer base of individuals and corporations. While once a leader in annuity products, the line is now in runoff via the Talcott Resolution. Products are distributed via financial institutions, direct Internet sales, affinity groups, and a vast network of independent agents.</v>
    <v>USD</v>
    <v>16400</v>
    <v>NYSE</v>
    <v>NYS</v>
    <v>126</v>
    <v>One Hartford Plaza, Hartford, CT 06115 USA</v>
    <v>52.97</v>
    <v>Insurance - Diversified</v>
    <v>Stock</v>
    <v>8/08/2018 15:32:24</v>
    <v>17</v>
    <v>52.42</v>
    <v>18874350753.880001</v>
    <v>The Hartford Financial Services Group Inc</v>
    <v>52.83</v>
    <v>42.194093000000002</v>
    <v>52.85</v>
    <v>52.77</v>
    <v>357130572.44806099</v>
    <v>HIG</v>
    <v>728469</v>
    <v>1930039.8095238099</v>
    <v>1985</v>
  </rv>
  <rv s="1">
    <v>632</v>
  </rv>
  <rv s="0">
    <v>en-US</v>
    <v>a1pl8m</v>
    <v>268435456</v>
    <v>268435457</v>
    <v>1</v>
    <v>0</v>
    <v>Church &amp; Dwight Co Inc</v>
    <v>2</v>
    <v>3</v>
    <v>Finance</v>
    <v>4</v>
    <v>58.03</v>
    <v>43.21</v>
    <v>0.42888999999999999</v>
    <v>Matthew T. Farrell</v>
    <v>-0.08</v>
    <v>-1.4169999999999999E-3</v>
    <v>Church &amp; Dwight is the leading producer of baking soda in the world. Around one dozen of its products are sold under the Arm &amp; Hammer brand, such as baking soda, toothpaste, cat litter, and carpet cleaner. Its mix also includes Xtra, Trojan, OxiClean, First Response, Nair, L'il Critters/Vitafusion, and Orajel--together constituting more than 80% of its annual sales and profits. Most recently, the firm added Water Pik, which manufactures oral water flossers and replacement showerheads, to its mix. Church &amp; Dwight derives about 85% of its sales from the U.S.</v>
    <v>USD</v>
    <v>4700</v>
    <v>NYSE</v>
    <v>NYS</v>
    <v>126</v>
    <v>500 Charles Ewing Boulevard, Ewing, NJ 08628 USA</v>
    <v>56.55</v>
    <v>Household &amp; Personal Products</v>
    <v>Stock</v>
    <v>8/08/2018 15:35:33</v>
    <v>17</v>
    <v>55.96</v>
    <v>13831192456.52</v>
    <v>Church &amp; Dwight Co Inc</v>
    <v>56.33</v>
    <v>17.793593999999999</v>
    <v>56.47</v>
    <v>56.39</v>
    <v>244929917.770852</v>
    <v>CHD</v>
    <v>330758</v>
    <v>2220435.6984127001</v>
    <v>1846</v>
  </rv>
  <rv s="1">
    <v>634</v>
  </rv>
  <rv s="2">
    <v>https://www.bing.com/th?id=A1fbd4d97b87ad7de8c387339de06dda4&amp;qlt=95</v>
    <v>https://www.bing.com/images/search?form=xlimg&amp;q=aimco</v>
    <v>Image of Apartment Investment &amp; Management Co</v>
  </rv>
  <rv s="3">
    <v>en-US</v>
    <v>a1n7h7</v>
    <v>268435456</v>
    <v>268435457</v>
    <v>1</v>
    <v>5</v>
    <v>Apartment Investment &amp; Management Co</v>
    <v>7</v>
    <v>8</v>
    <v>Finance</v>
    <v>4</v>
    <v>46.72</v>
    <v>37.97</v>
    <v>0.455646</v>
    <v>Terry Considine</v>
    <v>-0.06</v>
    <v>-1.382E-3</v>
    <v>Apartment Investment and Management Company owns a portfolio of 134 apartment communities with over 37,200 units and is currently developing two additional properties with 1,168 units. The company focuses on owning large, high-quality properties in the urban and suburban submarkets of Atlanta, Boston, Chicago, Denver, Los Angeles, Miami, New York, Philadelphia, San Diego, San Francisco, Seattle, and Washington, D.C..</v>
    <v>USD</v>
    <v>1350</v>
    <v>NYSE</v>
    <v>NYS</v>
    <v>126</v>
    <v>4582 South Ulster Street, Denver, CO 80237 USA</v>
    <v>43.48</v>
    <v>636</v>
    <v>REIT - Residential</v>
    <v>Stock</v>
    <v>8/08/2018 15:29:31</v>
    <v>17</v>
    <v>43.15</v>
    <v>6769353600</v>
    <v>Apartment Investment &amp; Management Co</v>
    <v>43.48</v>
    <v>256.410256</v>
    <v>43.41</v>
    <v>43.35</v>
    <v>155939958.53490001</v>
    <v>AIV</v>
    <v>138653</v>
    <v>905554.98412698403</v>
    <v>1994</v>
  </rv>
  <rv s="1">
    <v>637</v>
  </rv>
  <rv s="2">
    <v>https://www.bing.com/th?id=A3c2bc2d36bda4493e958bc457eb3c2fe&amp;qlt=95</v>
    <v>https://www.bing.com/images/search?form=xlimg&amp;q=gartner</v>
    <v>Image of Gartner Inc</v>
  </rv>
  <rv s="3">
    <v>en-US</v>
    <v>a1vtoc</v>
    <v>268435456</v>
    <v>268435457</v>
    <v>1</v>
    <v>5</v>
    <v>Gartner Inc</v>
    <v>7</v>
    <v>8</v>
    <v>Finance</v>
    <v>4</v>
    <v>142.16</v>
    <v>111.57</v>
    <v>1.164617</v>
    <v>Eugene A. Hall//Eugene A. Hall</v>
    <v>-0.19</v>
    <v>-1.369E-3</v>
    <v>Based in Stamford, Conn., Gartner provides independent
research and analysis on information technology and other related
technology industries. Its research is delivered to clients'
desktops in the form of reports, briefings and updates. Typical
clients are chief information officers and other business
executives who help plan a companies IT budget. Gartner also
provides consulting services and hosted nearly 80 IT conferences
across the globe in 2007.</v>
    <v>USD</v>
    <v>15131</v>
    <v>NYSE</v>
    <v>NYS</v>
    <v>126</v>
    <v>56 Top Gallant Road, Stamford, CT 6902-7700 USA</v>
    <v>139.69499999999999</v>
    <v>639</v>
    <v>Information Technology Services</v>
    <v>Stock</v>
    <v>8/08/2018 15:19:14</v>
    <v>17</v>
    <v>138.28</v>
    <v>12580116424.52</v>
    <v>Gartner Inc</v>
    <v>139.16</v>
    <v>142.85714300000001</v>
    <v>138.76</v>
    <v>138.57</v>
    <v>90660971.638224304</v>
    <v>IT</v>
    <v>67874</v>
    <v>616443.3125</v>
    <v>1979</v>
  </rv>
  <rv s="1">
    <v>640</v>
  </rv>
  <rv s="2">
    <v>https://www.bing.com/th?id=A8a7dcc00840380e664a8b8a0a76d5e1a&amp;qlt=95</v>
    <v>https://www.bing.com/images/search?form=xlimg&amp;q=travelers+insurance</v>
    <v>Image of The Travelers Companies Inc</v>
  </rv>
  <rv s="3">
    <v>en-US</v>
    <v>a24j8m</v>
    <v>268435456</v>
    <v>268435457</v>
    <v>1</v>
    <v>5</v>
    <v>The Travelers Companies Inc</v>
    <v>7</v>
    <v>8</v>
    <v>Finance</v>
    <v>4</v>
    <v>150.55000000000001</v>
    <v>113.76</v>
    <v>1.2826070000000001</v>
    <v>Alan D. Schnitzer</v>
    <v>-0.17</v>
    <v>-1.3079999999999999E-3</v>
    <v>Travelers offers a broad product range and participates in both commercial and personal insurance lines. Its commercial operations offer a variety of coverage types for companies of any size but concentrate on serving midsize businesses. Its personal lines are roughly evenly split between auto and homeowners insurance. Policies are distributed via a network of more than 11,000 brokers and independent agents.</v>
    <v>USD</v>
    <v>30800</v>
    <v>NYSE</v>
    <v>NYS</v>
    <v>126</v>
    <v>485 Lexington Avenue, New York, NY 10017 USA</v>
    <v>129.87</v>
    <v>642</v>
    <v>Insurance - Property &amp; Casualty</v>
    <v>Stock</v>
    <v>8/08/2018 15:35:18</v>
    <v>17</v>
    <v>129.15</v>
    <v>34753313880.730003</v>
    <v>The Travelers Companies Inc</v>
    <v>129.87</v>
    <v>17.574691999999999</v>
    <v>129.93</v>
    <v>129.76</v>
    <v>267477209.88786301</v>
    <v>TRV</v>
    <v>214146</v>
    <v>1400604.90322581</v>
    <v>1853</v>
  </rv>
  <rv s="1">
    <v>643</v>
  </rv>
  <rv s="2">
    <v>https://www.bing.com/th?id=Ace98cd60eb5487b5d73107c2b8e45353&amp;qlt=95</v>
    <v>https://www.bing.com/images/search?form=xlimg&amp;q=l+3+communications</v>
    <v>Image of L3 Technologies Inc</v>
  </rv>
  <rv s="3">
    <v>en-US</v>
    <v>a1wyfr</v>
    <v>268435456</v>
    <v>268435457</v>
    <v>1</v>
    <v>5</v>
    <v>L3 Technologies Inc</v>
    <v>7</v>
    <v>8</v>
    <v>Finance</v>
    <v>4</v>
    <v>218.70500000000001</v>
    <v>177.501</v>
    <v>1.2452110000000001</v>
    <v>Mr. Christopher E. Kubasik</v>
    <v>-0.26</v>
    <v>-1.2290000000000001E-3</v>
    <v>L-3 Technologies provides high-technology products, systems, and subsystems in the defense electronics business. Customers include the U.S. Department of Defense and U.S. government agencies (roughly 70% of sales), as well as foreign governments and commercial customers. Areas of focus include aircraft modernization and maintenance, training and simulation, communication systems, electro-optical sensors, and airport security screening equipment.</v>
    <v>USD</v>
    <v>31000</v>
    <v>NYSE</v>
    <v>NYS</v>
    <v>126</v>
    <v>600 Third Avenue, New York, NY 10016 USA</v>
    <v>212.94</v>
    <v>645</v>
    <v>Aerospace &amp; Defense</v>
    <v>Stock</v>
    <v>8/08/2018 15:28:06</v>
    <v>17</v>
    <v>211.08</v>
    <v>16589228807.51</v>
    <v>L3 Technologies Inc</v>
    <v>211.7</v>
    <v>21.321961999999999</v>
    <v>211.63</v>
    <v>211.37</v>
    <v>78387888.331096694</v>
    <v>LLL</v>
    <v>97199</v>
    <v>642702.9375</v>
    <v>1997</v>
  </rv>
  <rv s="1">
    <v>646</v>
  </rv>
  <rv s="13">
    <v>en-US</v>
    <v>a1nqw7</v>
    <v>268435456</v>
    <v>268435457</v>
    <v>1</v>
    <v>20</v>
    <v>Arconic Inc</v>
    <v>2</v>
    <v>21</v>
    <v>Finance</v>
    <v>4</v>
    <v>31.17</v>
    <v>16.47</v>
    <v>Mr. Charles P. Blankenship</v>
    <v>-2.5000000000000001E-2</v>
    <v>-1.194E-3</v>
    <v>Arconic manufactures value-added aluminum and specialty metals products for a wide variety of industrial end markets, including aerospace and defense, building and construction, and automotive. In recent years, the company has embraced a growth-by-acquisition strategy, having completed nearly $5 billion of acquisitions since late 2014. Many of Arconic’s key product lines will enjoy secular growth due to the need for lightweighting and high-performance materials that hold up in harsh operating conditions.</v>
    <v>USD</v>
    <v>41500</v>
    <v>NYSE</v>
    <v>NYS</v>
    <v>126</v>
    <v>390 Park Avenue, New York, NY 10022-4608 USA</v>
    <v>21.01</v>
    <v>Diversified Industrials</v>
    <v>Stock</v>
    <v>8/08/2018 15:36:36</v>
    <v>17</v>
    <v>20.785</v>
    <v>10103412700.559999</v>
    <v>Arconic Inc</v>
    <v>21</v>
    <v>-10.319917</v>
    <v>20.945</v>
    <v>20.92</v>
    <v>482378262.14179999</v>
    <v>ARNC</v>
    <v>412219</v>
    <v>3673967.078125</v>
    <v>1888</v>
  </rv>
  <rv s="1">
    <v>648</v>
  </rv>
  <rv s="2">
    <v>https://www.bing.com/th?id=A69802b5f58980c3536e4b7d5ab4d8b49&amp;qlt=95</v>
    <v>https://www.bing.com/images/search?form=xlimg&amp;q=loews+corporation</v>
    <v>Image of Loews Corp</v>
  </rv>
  <rv s="3">
    <v>en-US</v>
    <v>a1wpxm</v>
    <v>268435456</v>
    <v>268435457</v>
    <v>1</v>
    <v>5</v>
    <v>Loews Corp</v>
    <v>7</v>
    <v>8</v>
    <v>Finance</v>
    <v>4</v>
    <v>53.59</v>
    <v>45.01</v>
    <v>0.68088899999999997</v>
    <v>James S. Tisch</v>
    <v>-0.06</v>
    <v>-1.1799999999999998E-3</v>
    <v>Loews Corp is a holding company that is supported by a variety of businesses. Its largest subsidiary is CAN Financial Corporation, a property and casualty insurance company. CAN's services include risk management, information services, and warranty and claims administration. Loews also maintains an operation of offshore oil and gas drilling rigs through Diamond Offshore Drilling, Inc. The company engages in the transportation and storage of natural gas and natural gas liquids and gathering and processing of natural gas through Boardwalk Pipeline Partners, LP. Loews also operates a chain of hotels.</v>
    <v>USD</v>
    <v>18100</v>
    <v>NYSE</v>
    <v>NYS</v>
    <v>126</v>
    <v>667 Madison Avenue, New York, NY 10065-8087 USA</v>
    <v>50.929299999999998</v>
    <v>650</v>
    <v>Insurance - Property &amp; Casualty</v>
    <v>Stock</v>
    <v>8/08/2018 15:29:23</v>
    <v>17</v>
    <v>50.57</v>
    <v>16055050602.620001</v>
    <v>Loews Corp</v>
    <v>50.84</v>
    <v>14.556041</v>
    <v>50.84</v>
    <v>50.78</v>
    <v>315795645.212825</v>
    <v>L</v>
    <v>173070</v>
    <v>1231881.28125</v>
    <v>1969</v>
  </rv>
  <rv s="1">
    <v>651</v>
  </rv>
  <rv s="2">
    <v>https://www.bing.com/th?id=A5952a18a5f3a433342f4f2c0e7cd62ba&amp;qlt=95</v>
    <v>https://www.bing.com/images/search?form=xlimg&amp;q=simon+property+group</v>
    <v>Image of Simon Property Group Inc</v>
  </rv>
  <rv s="3">
    <v>en-US</v>
    <v>a23d6h</v>
    <v>268435456</v>
    <v>268435457</v>
    <v>1</v>
    <v>5</v>
    <v>Simon Property Group Inc</v>
    <v>7</v>
    <v>8</v>
    <v>Finance</v>
    <v>4</v>
    <v>179.45</v>
    <v>145.78</v>
    <v>0.57944399999999996</v>
    <v>David Simon</v>
    <v>-0.2</v>
    <v>-1.1329999999999999E-3</v>
    <v>Simon Property Group is the largest retail U.S. real estate investment trust, with distinct platforms for its upscale regional malls, premium outlet centers, and international properties, among others. Simon owns or has an interest in roughly 200 properties in the United States. It has a 20% ownership interest in Klepierre, which owns shopping centers throughout Europe, and interests in multiple other properties throughout North America, Asia, and Europe.</v>
    <v>USD</v>
    <v>5000</v>
    <v>NYSE</v>
    <v>NYS</v>
    <v>126</v>
    <v>225 West Washington Street, Indianapolis, IN 46204 USA</v>
    <v>176.62</v>
    <v>653</v>
    <v>REIT - Retail</v>
    <v>Stock</v>
    <v>8/08/2018 15:36:17</v>
    <v>17</v>
    <v>175.35499999999999</v>
    <v>54542907104.370003</v>
    <v>Simon Property Group Inc</v>
    <v>176.5</v>
    <v>24.390243999999999</v>
    <v>176.49</v>
    <v>176.29</v>
    <v>309042478.91874897</v>
    <v>SPG</v>
    <v>214410</v>
    <v>1449601.5238095201</v>
    <v>1993</v>
  </rv>
  <rv s="1">
    <v>654</v>
  </rv>
  <rv s="0">
    <v>en-US</v>
    <v>a21ua2</v>
    <v>268435456</v>
    <v>268435457</v>
    <v>1</v>
    <v>0</v>
    <v>Regency Centers Corp</v>
    <v>2</v>
    <v>3</v>
    <v>Finance</v>
    <v>4</v>
    <v>70.64</v>
    <v>54.87</v>
    <v>0.46689900000000001</v>
    <v>Mr. Martin E. Stein, Jr</v>
    <v>-7.0000000000000007E-2</v>
    <v>-1.1050000000000001E-3</v>
    <v>Retail real estate investment trust Regency Centers owns and manages neighborhood shopping centers anchored mainly by supermarkets. Recently, Regency had interests in nearly 350 properties (including wholly owned properties and co-investments) throughout the United States, with 46 million square feet of space, mainly in California, Florida, and Texas, which collectively account for roughly 52% of its business.</v>
    <v>USD</v>
    <v>446</v>
    <v>NYSE</v>
    <v>NYS</v>
    <v>126</v>
    <v>One Independent Drive, Jacksonville, FL 32202 USA</v>
    <v>63.44</v>
    <v>REIT - Retail</v>
    <v>Stock</v>
    <v>8/08/2018 15:28:57</v>
    <v>17</v>
    <v>63.08</v>
    <v>10726974546.860001</v>
    <v>Regency Centers Corp</v>
    <v>63.4</v>
    <v>47.393365000000003</v>
    <v>63.34</v>
    <v>63.27</v>
    <v>169355455.42879701</v>
    <v>REG</v>
    <v>401796</v>
    <v>1343621.8571428601</v>
    <v>1993</v>
  </rv>
  <rv s="1">
    <v>656</v>
  </rv>
  <rv s="0">
    <v>en-US</v>
    <v>a23d9c</v>
    <v>268435456</v>
    <v>268435457</v>
    <v>1</v>
    <v>0</v>
    <v>S&amp;P Global Inc</v>
    <v>2</v>
    <v>3</v>
    <v>Finance</v>
    <v>4</v>
    <v>217.31</v>
    <v>147.0701</v>
    <v>1.244624</v>
    <v>Mr. Douglas Peterson</v>
    <v>-0.21</v>
    <v>-1.039E-3</v>
    <v>S&amp;P Global is not only the world's largest provider of credit ratings and indexes, it offers complimentary data, research, and analytical tools to capital market participants. Within credit ratings, S&amp;P is the largest of the big three nationally recognized statistical rating organizations alongside Moody's and Fitch. S&amp;P accounted for around 49% of bond ratings tracked by the SEC the past two years, modestly more than its chief rival, Moody's, with 34%. Combined with Fitch, these three firms have ratings on more than 95% of the market.</v>
    <v>USD</v>
    <v>20400</v>
    <v>NYSE</v>
    <v>NYS</v>
    <v>126</v>
    <v>55 Water Street, New York, NY 10041 USA</v>
    <v>203.19</v>
    <v>Capital Markets</v>
    <v>Stock</v>
    <v>8/08/2018 15:35:18</v>
    <v>17</v>
    <v>201.32</v>
    <v>50737610000</v>
    <v>S&amp;P Global Inc</v>
    <v>202.18</v>
    <v>31.152647999999999</v>
    <v>202.12</v>
    <v>201.91</v>
    <v>251027162.08193201</v>
    <v>SPGI</v>
    <v>238261</v>
    <v>1107926.42857143</v>
    <v>1925</v>
  </rv>
  <rv s="1">
    <v>658</v>
  </rv>
  <rv s="2">
    <v>https://www.bing.com/th?id=A1f9bfa6da3ab7d9e9df3673907f20ba9&amp;qlt=95</v>
    <v>https://www.bing.com/images/search?form=xlimg&amp;q=symantec</v>
    <v>Image of Symantec Corp</v>
  </rv>
  <rv s="3">
    <v>en-US</v>
    <v>a23vm7</v>
    <v>268435456</v>
    <v>268435457</v>
    <v>1</v>
    <v>5</v>
    <v>Symantec Corp</v>
    <v>7</v>
    <v>8</v>
    <v>Finance</v>
    <v>4</v>
    <v>34.200000000000003</v>
    <v>17.809999999999999</v>
    <v>0.67751899999999998</v>
    <v>Mr. Gregory S. Clark</v>
    <v>-0.02</v>
    <v>-1.0280000000000001E-3</v>
    <v>Symantec provides cybersecurity solutions through its two segments: consumer digital safety and enterprise security. The consumer segment sells Norton-branded security services and LifeLock identity protection. The enterprise security segment sells endpoint, network, web, and cloud security solutions. The enterprise business contributes the bulk of the company’s revenue, but the consumer digital safety business is responsible for the majority of profits. The company was founded in 1982 and went public in 1989. It is headquartered in Mountain View, California. In 2016, Symantec acquired LifeLock and Blue Coat.</v>
    <v>USD</v>
    <v>13000</v>
    <v>NASDAQ</v>
    <v>NAS</v>
    <v>126</v>
    <v>350 Ellis Street, Mountain View, CA 94043 USA</v>
    <v>19.66</v>
    <v>660</v>
    <v>Software - Application</v>
    <v>Stock</v>
    <v>8/08/2018 15:36:09</v>
    <v>17</v>
    <v>19.399999999999999</v>
    <v>12088926703.6</v>
    <v>Symantec Corp</v>
    <v>19.66</v>
    <v>13.054830000000001</v>
    <v>19.45</v>
    <v>19.43</v>
    <v>621538648</v>
    <v>SYMC</v>
    <v>1595115</v>
    <v>8513456.046875</v>
    <v>1988</v>
  </rv>
  <rv s="1">
    <v>661</v>
  </rv>
  <rv s="2">
    <v>https://www.bing.com/th?id=A6c100673bdd13ba2254556ce6fd42d46&amp;qlt=95</v>
    <v>https://www.bing.com/images/search?form=xlimg&amp;q=ecolab</v>
    <v>Image of Ecolab Inc</v>
  </rv>
  <rv s="3">
    <v>en-US</v>
    <v>a1rlu2</v>
    <v>268435456</v>
    <v>268435457</v>
    <v>1</v>
    <v>5</v>
    <v>Ecolab Inc</v>
    <v>7</v>
    <v>8</v>
    <v>Finance</v>
    <v>4</v>
    <v>150.46</v>
    <v>125.74</v>
    <v>0.94760299999999997</v>
    <v>Douglas M. Baker,Jr</v>
    <v>-0.15</v>
    <v>-1.0070000000000001E-3</v>
    <v>Ecolab produces and markets cleaning and sanitation products for the hospitality, healthcare, and industrial markets. The firm is the global market share leader in this category with a wide array of products and services, including dish and laundry washing systems, pest control, and infection control products. The company has a strong hold on the U.S. market and is looking to increase its profitability abroad. Additionally, Ecolab serves customers in water and energy end markets, selling customized solutions.</v>
    <v>USD</v>
    <v>48400</v>
    <v>NYSE</v>
    <v>NYS</v>
    <v>126</v>
    <v>1 Ecolab Place, St. Paul, MN 55102 USA</v>
    <v>149.21</v>
    <v>663</v>
    <v>Specialty Chemicals</v>
    <v>Stock</v>
    <v>8/08/2018 15:35:42</v>
    <v>17</v>
    <v>147.72999999999999</v>
    <v>42905082843.620003</v>
    <v>Ecolab Inc</v>
    <v>148.9</v>
    <v>27.932960999999999</v>
    <v>148.94999999999999</v>
    <v>148.80000000000001</v>
    <v>288050237.28512901</v>
    <v>ECL</v>
    <v>238898</v>
    <v>1045707.82539683</v>
    <v>1924</v>
  </rv>
  <rv s="1">
    <v>664</v>
  </rv>
  <rv s="10">
    <v>en-US</v>
    <v>a1ye2w</v>
    <v>268435456</v>
    <v>268435457</v>
    <v>1</v>
    <v>17</v>
    <v>NextEra Energy Inc</v>
    <v>2</v>
    <v>3</v>
    <v>Finance</v>
    <v>4</v>
    <v>172.07</v>
    <v>144.69999999999999</v>
    <v>0.25379200000000002</v>
    <v>-0.17</v>
    <v>-9.9599999999999992E-4</v>
    <v>NextEra Energy's regulated utility, Florida Power &amp; Light, distributes power to 4.5 million customers in Florida. Florida Power &amp; Light contributes over 60% of the group's operating earnings. Consolidated generation capacity totals nearly 45 gigawatts and includes natural gas, nuclear, and significant wind assets. The nonregulated segment generates and sells power throughout the United States and Canada.</v>
    <v>USD</v>
    <v>8700</v>
    <v>NYSE</v>
    <v>NYS</v>
    <v>126</v>
    <v>700 Universe Boulevard, Juno Beach, FL 33408 USA</v>
    <v>170.94</v>
    <v>Utilities - Regulated Electric</v>
    <v>Stock</v>
    <v>8/08/2018 15:36:49</v>
    <v>17</v>
    <v>169.19</v>
    <v>80427462809.360001</v>
    <v>NextEra Energy Inc</v>
    <v>170.1</v>
    <v>9.9009900000000002</v>
    <v>170.64</v>
    <v>170.47</v>
    <v>471328309.94702297</v>
    <v>NEE</v>
    <v>212302</v>
    <v>1792140.984375</v>
    <v>1984</v>
  </rv>
  <rv s="1">
    <v>666</v>
  </rv>
  <rv s="0">
    <v>en-US</v>
    <v>a1r1r7</v>
    <v>268435456</v>
    <v>268435457</v>
    <v>1</v>
    <v>0</v>
    <v>Danaher Corp</v>
    <v>2</v>
    <v>3</v>
    <v>Finance</v>
    <v>4</v>
    <v>106.08</v>
    <v>78.97</v>
    <v>1.02224</v>
    <v>Mr. Thomas P. Joyce,Jr</v>
    <v>-0.1</v>
    <v>-9.7799999999999992E-4</v>
    <v>After the spin-off of Fortive in 2016, Danaher is a diversified and mostly healthcare-focused instrument and supplies manufacturer. After the spin, Danaher retains four main business segments: Life Sciences, Diagnostics, Dental, and Environmental &amp; Applied Solutions. Each segment represents approximately 31%, 32%, 15%, and 22% of revenue, respectively.</v>
    <v>USD</v>
    <v>67000</v>
    <v>NYSE</v>
    <v>NYS</v>
    <v>126</v>
    <v>2200 Pennsylvania Avenue, NW, Washington, DC 20037-1701 USA</v>
    <v>102.28</v>
    <v>Diagnostics &amp; Research</v>
    <v>Stock</v>
    <v>8/08/2018 15:36:19</v>
    <v>17</v>
    <v>101.5925</v>
    <v>71284025856.410004</v>
    <v>Danaher Corp</v>
    <v>102.14</v>
    <v>27.173912999999999</v>
    <v>102.28</v>
    <v>102.18</v>
    <v>696949803.05445802</v>
    <v>DHR</v>
    <v>304382</v>
    <v>2347262.84126984</v>
    <v>1969</v>
  </rv>
  <rv s="1">
    <v>668</v>
  </rv>
  <rv s="2">
    <v>https://www.bing.com/th?id=Ad6bf58c3296413202db8037e2b2e1e53&amp;qlt=95</v>
    <v>https://www.bing.com/images/search?form=xlimg&amp;q=citrix+systems</v>
    <v>Image of Citrix Systems Inc</v>
  </rv>
  <rv s="3">
    <v>en-US</v>
    <v>a1qiec</v>
    <v>268435456</v>
    <v>268435457</v>
    <v>1</v>
    <v>5</v>
    <v>Citrix Systems Inc</v>
    <v>7</v>
    <v>8</v>
    <v>Finance</v>
    <v>4</v>
    <v>116.815</v>
    <v>73.334599999999995</v>
    <v>1.1608069999999999</v>
    <v>Mr. David J. Henshall</v>
    <v>-0.1</v>
    <v>-8.9999999999999998E-4</v>
    <v>Citrix Systems provides enterprise-level virtualization software products. Its core virtualization suite includes the legacy XenDesktop product for desktop virtualization, XenApp for application virtualization, and XenMobile for mobile device management. The company also provides delivery networking solutions, most notably the application delivery controller NetScaler.</v>
    <v>USD</v>
    <v>7500</v>
    <v>NASDAQ</v>
    <v>NAS</v>
    <v>126</v>
    <v>851 West Cypress Creek Road, Fort Lauderdale, FL 33309 USA</v>
    <v>111.51</v>
    <v>670</v>
    <v>Software - Infrastructure</v>
    <v>Stock</v>
    <v>8/08/2018 15:35:54</v>
    <v>17</v>
    <v>110.85</v>
    <v>15062157259.379999</v>
    <v>Citrix Systems Inc</v>
    <v>111.13</v>
    <v>153.84615400000001</v>
    <v>111.16</v>
    <v>111.06</v>
    <v>135499795.42443299</v>
    <v>CTXS</v>
    <v>156194</v>
    <v>1613631.3125</v>
    <v>1989</v>
  </rv>
  <rv s="1">
    <v>671</v>
  </rv>
  <rv s="2">
    <v>https://www.bing.com/th?id=A7b165261c80ebb92cf7b43b3d2c3be8e&amp;qlt=95</v>
    <v>https://www.bing.com/images/search?form=xlimg&amp;q=est%c3%a9e+lauder+companies</v>
    <v>Image of The Estee Lauder Companies Inc</v>
  </rv>
  <rv s="3">
    <v>en-US</v>
    <v>a1ruc7</v>
    <v>268435456</v>
    <v>268435457</v>
    <v>1</v>
    <v>5</v>
    <v>The Estee Lauder Companies Inc</v>
    <v>7</v>
    <v>8</v>
    <v>Finance</v>
    <v>4</v>
    <v>158.80000000000001</v>
    <v>98.16</v>
    <v>0.61279099999999997</v>
    <v>Fabrizio Freda</v>
    <v>-0.12</v>
    <v>-8.8699999999999998E-4</v>
    <v>Estée Lauder is a leading global manufacturer of skin care (38% of fiscal 2017 sales), makeup (43%), fragrance (14%), and hair care (5%) products. In addition to its namesake brand, its portfolio includes Clinique, Origins, MAC, Bobbi Brown, La Mer, and Aveda. The firm also licenses fragrances and cosmetics sold under designer brand names, like Tommy Hilfiger, Michael Kors, and Tom Ford. In fiscal 2017, Estée Lauder generated 39% of sales and over two thirds of its operating income in Europe, the Middle East, and Africa and 41% of sales in the Americas.</v>
    <v>USD</v>
    <v>46000</v>
    <v>NYSE</v>
    <v>NYS</v>
    <v>126</v>
    <v>767 Fifth Avenue, New York, NY 10153 USA</v>
    <v>135.16</v>
    <v>673</v>
    <v>Household &amp; Personal Products</v>
    <v>Stock</v>
    <v>8/08/2018 15:33:54</v>
    <v>17</v>
    <v>134.31</v>
    <v>49506208450.559998</v>
    <v>The Estee Lauder Companies Inc</v>
    <v>134.94999999999999</v>
    <v>44.052863000000002</v>
    <v>135.30000000000001</v>
    <v>135.18</v>
    <v>365899545.08913499</v>
    <v>EL</v>
    <v>353545</v>
    <v>1759759.40625</v>
    <v>1946</v>
  </rv>
  <rv s="1">
    <v>674</v>
  </rv>
  <rv s="2">
    <v>https://www.bing.com/th?id=A70fd77b3827019626177b9892ca42ff0&amp;qlt=95</v>
    <v>https://www.bing.com/images/search?form=xlimg&amp;q=clorox</v>
    <v>Image of Clorox Co</v>
  </rv>
  <rv s="3">
    <v>en-US</v>
    <v>a1pvu2</v>
    <v>268435456</v>
    <v>268435457</v>
    <v>1</v>
    <v>5</v>
    <v>Clorox Co</v>
    <v>7</v>
    <v>8</v>
    <v>Finance</v>
    <v>4</v>
    <v>150.4</v>
    <v>113.57</v>
    <v>0.35394199999999998</v>
    <v>Mr. Benno Dorer</v>
    <v>-0.12</v>
    <v>-8.4800000000000001E-4</v>
    <v>With a history dating back more than 100 years, Clorox now sells a variety of consumer staples products, including cleaning supplies, laundry detergents, trash bags, cat litter, charcoal, food dressings, water-filtration products, and natural personal-care products. Beyond its namesake brand, the firm’s portfolio includes Liquid-Plumr, Pine-Sol, SOS, Tilex, Green Works, Kingsford, Fresh Step, Glad, Hidden Valley, KC Masterpiece, Brita, and Burt’s Bees. More than 80% of Clorox’s sales are derived from its home turf.</v>
    <v>USD</v>
    <v>8100</v>
    <v>NYSE</v>
    <v>NYS</v>
    <v>126</v>
    <v>1221 Broadway, Oakland, CA 94612-1888 USA</v>
    <v>141.97</v>
    <v>676</v>
    <v>Household &amp; Personal Products</v>
    <v>Stock</v>
    <v>8/08/2018 15:36:06</v>
    <v>17</v>
    <v>140.22999999999999</v>
    <v>18311133150.810001</v>
    <v>Clorox Co</v>
    <v>141.34</v>
    <v>23.419204000000001</v>
    <v>141.52000000000001</v>
    <v>141.4</v>
    <v>129389013.219404</v>
    <v>CLX</v>
    <v>260738</v>
    <v>1392938.1269841299</v>
    <v>1913</v>
  </rv>
  <rv s="1">
    <v>677</v>
  </rv>
  <rv s="2">
    <v>https://www.bing.com/th?id=A438bd31786cf4f483ac1375b6cdc8106&amp;qlt=95</v>
    <v>https://www.bing.com/images/search?form=xlimg&amp;q=oracle+corporation</v>
    <v>Image of Oracle Corp</v>
  </rv>
  <rv s="3">
    <v>en-US</v>
    <v>a1zbec</v>
    <v>268435456</v>
    <v>268435457</v>
    <v>1</v>
    <v>5</v>
    <v>Oracle Corp</v>
    <v>7</v>
    <v>8</v>
    <v>Finance</v>
    <v>4</v>
    <v>53.48</v>
    <v>42.57</v>
    <v>1.145089</v>
    <v>Mr. Mark V. Hurd//Ms. Safra Ada Catz</v>
    <v>-0.04</v>
    <v>-8.25E-4</v>
    <v>Oracle sells a wide range of enterprise IT solutions, including databases, middleware, applications, and hardware. While software licenses, support, and maintenance continue to represent roughly 70% of revenue, the firm is undergoing a mix shift toward cloud-based subscriptions that should necessitate continued heavy investment in the business model transition. Oracle offers Software as a Service, Platform as a Service, and Infrastructure as a Service offerings. Legacy offerings include Oracle Database software and Oracle Fusion Middleware.</v>
    <v>USD</v>
    <v>137000</v>
    <v>NYSE</v>
    <v>NYS</v>
    <v>126</v>
    <v>500 Oracle Parkway, Redwood City, CA 94065 USA</v>
    <v>48.62</v>
    <v>679</v>
    <v>Software - Infrastructure</v>
    <v>Stock</v>
    <v>8/08/2018 15:36:39</v>
    <v>17</v>
    <v>48.34</v>
    <v>193026300175</v>
    <v>Oracle Corp</v>
    <v>48.42</v>
    <v>54.054054000000001</v>
    <v>48.49</v>
    <v>48.45</v>
    <v>3980744487.0076299</v>
    <v>ORCL</v>
    <v>2882797</v>
    <v>10066853.734375</v>
    <v>2005</v>
  </rv>
  <rv s="1">
    <v>680</v>
  </rv>
  <rv s="0">
    <v>en-US</v>
    <v>a1u4fr</v>
    <v>268435456</v>
    <v>268435457</v>
    <v>1</v>
    <v>0</v>
    <v>Genuine Parts Co</v>
    <v>2</v>
    <v>3</v>
    <v>Finance</v>
    <v>4</v>
    <v>107.75</v>
    <v>79.86</v>
    <v>1.2020740000000001</v>
    <v>Mr. Paul D. Donahue</v>
    <v>-0.08</v>
    <v>-8.0600000000000008E-4</v>
    <v>Genuine Parts sells automotive parts (53% of 2017 net sales), industrial and electrical components (35% of 2017 net sales in the aggregate), and office products (12% of 2017 net sales). The company sells vehicle parts to commercial and retail customers through around 6,500 North American NAPA-branded stores, of which about 5,300 are independently owned. Its industrial unit supplies bearings, power transmission, industrial automation, hydraulic, and pneumatic components to maintenance, repair, and OEM clients.</v>
    <v>USD</v>
    <v>48000</v>
    <v>NYSE</v>
    <v>NYS</v>
    <v>126</v>
    <v>2999 Wildwood Parkway, Atlanta, GA 30339 USA</v>
    <v>99.477099999999993</v>
    <v>Specialty Retail</v>
    <v>Stock</v>
    <v>8/08/2018 15:35:21</v>
    <v>17</v>
    <v>98.86</v>
    <v>14544663268.52</v>
    <v>Genuine Parts Co</v>
    <v>99.11</v>
    <v>21.551724</v>
    <v>99.29</v>
    <v>99.21</v>
    <v>146486688.17121601</v>
    <v>GPC</v>
    <v>51911</v>
    <v>773933.52380952402</v>
    <v>1928</v>
  </rv>
  <rv s="1">
    <v>682</v>
  </rv>
  <rv s="0">
    <v>en-US</v>
    <v>a23r27</v>
    <v>268435456</v>
    <v>268435457</v>
    <v>1</v>
    <v>0</v>
    <v>State Street Corporation</v>
    <v>2</v>
    <v>3</v>
    <v>Finance</v>
    <v>4</v>
    <v>114.27</v>
    <v>84.56</v>
    <v>1.2192909999999999</v>
    <v>Mr. Joseph L. Hooley</v>
    <v>-7.0000000000000007E-2</v>
    <v>-8.0400000000000003E-4</v>
    <v>State Street Corporation is a leading provider of financial services to institutional investors including investment servicing, investment management, and investment research and trading. With $32 trillion in assets under custody and administration and $2.7 trillion assets under management as of Sept. 30, 2017, State Street operates globally in more than 100 geographic markets and employs more than 36,000 worldwide.</v>
    <v>USD</v>
    <v>38113</v>
    <v>NYSE</v>
    <v>NYS</v>
    <v>126</v>
    <v>One Lincoln Street, Boston, MA 02111 USA</v>
    <v>87.19</v>
    <v>Asset Management</v>
    <v>Stock</v>
    <v>8/08/2018 15:33:11</v>
    <v>17</v>
    <v>86.66</v>
    <v>32964090250</v>
    <v>State Street Corporation</v>
    <v>87.02</v>
    <v>14.347201999999999</v>
    <v>87.06</v>
    <v>86.99</v>
    <v>378636460.48702002</v>
    <v>STT</v>
    <v>639209</v>
    <v>2138607.5396825401</v>
    <v>1969</v>
  </rv>
  <rv s="1">
    <v>684</v>
  </rv>
  <rv s="2">
    <v>https://www.bing.com/th?id=A46564321c04cdcd19f31c1858790ea55&amp;qlt=95</v>
    <v>https://www.bing.com/images/search?form=xlimg&amp;q=consolidated+edison</v>
    <v>Image of Consolidated Edison Inc</v>
  </rv>
  <rv s="8">
    <v>en-US</v>
    <v>a1rmkr</v>
    <v>268435456</v>
    <v>268435457</v>
    <v>1</v>
    <v>15</v>
    <v>Consolidated Edison Inc</v>
    <v>7</v>
    <v>8</v>
    <v>Finance</v>
    <v>4</v>
    <v>89.7</v>
    <v>71.12</v>
    <v>6.4130000000000006E-2</v>
    <v>-0.06</v>
    <v>-7.6399999999999992E-4</v>
    <v>Con Ed is a holding company for Consolidated Edison Company of New York, or CECONY, and Orange &amp; Rockland, or O&amp;R. These utilities provide steam, natural gas, and electricity to customers in southeastern New York--including New York City--and small parts of New Jersey. The two utilities generate roughly 90% of Con Ed's results. The other 10% of earnings comes from investments in renewable energy projects and gas and electric transmission. These investments have resulted in Con Ed becoming the fifth-largest owner of utility-scale PV solar capacity in the U.S.</v>
    <v>USD</v>
    <v>15591</v>
    <v>NYSE</v>
    <v>NYS</v>
    <v>126</v>
    <v>4 Irving Place, New York, NY 10003 USA</v>
    <v>78.59</v>
    <v>686</v>
    <v>Utilities - Regulated Electric</v>
    <v>Stock</v>
    <v>8/08/2018 15:37:04</v>
    <v>17</v>
    <v>78</v>
    <v>24371808158.259998</v>
    <v>Consolidated Edison Inc</v>
    <v>78.34</v>
    <v>15.527950000000001</v>
    <v>78.52</v>
    <v>78.459999999999994</v>
    <v>310389813.52852798</v>
    <v>ED</v>
    <v>230852</v>
    <v>1804073.734375</v>
    <v>1997</v>
  </rv>
  <rv s="1">
    <v>687</v>
  </rv>
  <rv s="2">
    <v>https://www.bing.com/th?id=Ac244bad2af0aa117b9f67bcd11fd44e9&amp;qlt=95</v>
    <v>https://www.bing.com/images/search?form=xlimg&amp;q=the+coca-cola+company</v>
    <v>Image of Coca-Cola Co</v>
  </rv>
  <rv s="3">
    <v>en-US</v>
    <v>a1wljc</v>
    <v>268435456</v>
    <v>268435457</v>
    <v>1</v>
    <v>5</v>
    <v>Coca-Cola Co</v>
    <v>7</v>
    <v>8</v>
    <v>Finance</v>
    <v>4</v>
    <v>48.615000000000002</v>
    <v>41.45</v>
    <v>0.79537000000000002</v>
    <v>Mr. James Robert Quincey</v>
    <v>-3.5000000000000003E-2</v>
    <v>-7.5300000000000009E-4</v>
    <v>The Coca-Cola Company is the largest nonalcoholic beverage company in the world, with over $30 billion in annual revenue. Its portfolio includes a variety of carbonated and noncarbonated brands, including Coca-Cola, Diet Coke, Fanta, Sprite, Minute Maid, Powerade, and Dasani. The firm has both concentrate and finished product operations, with concentrate sales contributing roughly half of revenue. Trademark Coca-Cola contributes 45% of unit case volumes worldwide. Coca-Cola generates the majority of its revenue outside of the United States.</v>
    <v>USD</v>
    <v>61800</v>
    <v>NYSE</v>
    <v>NYS</v>
    <v>126</v>
    <v>One Coca-Cola Plaza, Atlanta, GA 30313 USA</v>
    <v>46.56</v>
    <v>689</v>
    <v>Beverages - Soft Drinks</v>
    <v>Stock</v>
    <v>8/08/2018 15:36:44</v>
    <v>17</v>
    <v>46.28</v>
    <v>197590776887.62</v>
    <v>Coca-Cola Co</v>
    <v>46.49</v>
    <v>90.090090000000004</v>
    <v>46.494999999999997</v>
    <v>46.46</v>
    <v>4249720978.33358</v>
    <v>KO</v>
    <v>1907349</v>
    <v>6148636.0307692299</v>
    <v>1919</v>
  </rv>
  <rv s="1">
    <v>690</v>
  </rv>
  <rv s="2">
    <v>https://www.bing.com/th?id=A369c18c727bb92ecb0ddbf0528e95f00&amp;qlt=95</v>
    <v>https://www.bing.com/images/search?form=xlimg&amp;q=abbvie</v>
    <v>Image of AbbVie Inc</v>
  </rv>
  <rv s="3">
    <v>en-US</v>
    <v>a1mpqh</v>
    <v>268435456</v>
    <v>268435457</v>
    <v>1</v>
    <v>5</v>
    <v>AbbVie Inc</v>
    <v>7</v>
    <v>8</v>
    <v>Finance</v>
    <v>4</v>
    <v>125.86</v>
    <v>69.47</v>
    <v>1.565661</v>
    <v>Richard A. Gonzalez</v>
    <v>-7.0000000000000007E-2</v>
    <v>-7.4399999999999998E-4</v>
    <v>AbbVie is a drug company with a strong exposure to immunology and oncology. The company's top drug, Humira, represents over half of the company's current profits. The company was spun off from Abbott in early 2013.</v>
    <v>USD</v>
    <v>30000</v>
    <v>NYSE</v>
    <v>NYS</v>
    <v>126</v>
    <v>1 North Waukegan Road, North Chicago, IL 60064-6400 USA</v>
    <v>94.081599999999995</v>
    <v>692</v>
    <v>Drug Manufacturers - Major</v>
    <v>Stock</v>
    <v>8/08/2018 15:36:36</v>
    <v>17</v>
    <v>92.87</v>
    <v>148751858105.509</v>
    <v>AbbVie Inc</v>
    <v>93.52</v>
    <v>24.390243999999999</v>
    <v>94.05</v>
    <v>93.98</v>
    <v>1581625285.5450101</v>
    <v>ABBV</v>
    <v>2284711</v>
    <v>5975933.421875</v>
    <v>2012</v>
  </rv>
  <rv s="1">
    <v>693</v>
  </rv>
  <rv s="2">
    <v>https://www.bing.com/th?id=A306b88e439d7018689347abc849d5b0d&amp;qlt=95</v>
    <v>https://www.bing.com/images/search?form=xlimg&amp;q=verisign</v>
    <v>Image of VeriSign Inc</v>
  </rv>
  <rv s="3">
    <v>en-US</v>
    <v>a25jqh</v>
    <v>268435456</v>
    <v>268435457</v>
    <v>1</v>
    <v>5</v>
    <v>VeriSign Inc</v>
    <v>7</v>
    <v>8</v>
    <v>Finance</v>
    <v>4</v>
    <v>159.1078</v>
    <v>97.15</v>
    <v>0.86454600000000004</v>
    <v>Mr. D. James Bidzos</v>
    <v>-0.11</v>
    <v>-7.2199999999999999E-4</v>
    <v>VeriSign is the sole authorized registry for several generic top-level domains, including the widely utilized .com and .net top-level domains. Additionally, the company operates two of the world’s 13 root servers that are used to route Internet traffic and also provides DNS security solutions to detect malware and thwart DDoS attacks to maintain web uptime. VeriSign generates about 60% of its sales from the United States.</v>
    <v>USD</v>
    <v>952</v>
    <v>NASDAQ</v>
    <v>NAS</v>
    <v>126</v>
    <v>12061 Bluemont Way, Reston, VA 20190 USA</v>
    <v>153.41</v>
    <v>695</v>
    <v>Internet Content &amp; Information</v>
    <v>Stock</v>
    <v>8/08/2018 15:36:29</v>
    <v>17</v>
    <v>151.21</v>
    <v>18569419529.040001</v>
    <v>VeriSign Inc</v>
    <v>151.21</v>
    <v>39.215685999999998</v>
    <v>152.32</v>
    <v>152.21</v>
    <v>121910579.89128201</v>
    <v>VRSN</v>
    <v>156960</v>
    <v>799251.53125</v>
    <v>1995</v>
  </rv>
  <rv s="1">
    <v>696</v>
  </rv>
  <rv s="2">
    <v>https://www.bing.com/th?id=A52e502dc91949a7c497fbe280d11c8c5&amp;qlt=95</v>
    <v>https://www.bing.com/images/search?form=xlimg&amp;q=halliburton</v>
    <v>Image of Halliburton Co</v>
  </rv>
  <rv s="3">
    <v>en-US</v>
    <v>a1ufm7</v>
    <v>268435456</v>
    <v>268435457</v>
    <v>1</v>
    <v>5</v>
    <v>Halliburton Co</v>
    <v>7</v>
    <v>8</v>
    <v>Finance</v>
    <v>4</v>
    <v>57.86</v>
    <v>38.180999999999997</v>
    <v>0.96723599999999998</v>
    <v>Jeffrey A. Miller</v>
    <v>-0.03</v>
    <v>-7.1400000000000001E-4</v>
    <v>Halliburton is the world’s second-largest oilfield services company. Building from its origins pioneering oil and gas well cementing in the 1920s, Halliburton has evolved into the premier wellbore engineering company, with leading business lines in cementing, completion equipment, and pressure pumping. It added drilling services as a second key area of focus via its 1998 acquisition of Dresser and today stands second only to industry leader Schlumberger. Owing to its strategic bet on U.S. shale starting nearly two decades ago, Halliburton has played an unparalleled role in facilitating the shale revolution.</v>
    <v>USD</v>
    <v>55000</v>
    <v>NYSE</v>
    <v>NYS</v>
    <v>126</v>
    <v>3000 North Sam Houston Parkway East, Houston, TX 77032 USA</v>
    <v>42.31</v>
    <v>698</v>
    <v>Oil &amp; Gas Equipment &amp; Services</v>
    <v>Stock</v>
    <v>8/08/2018 15:36:53</v>
    <v>17</v>
    <v>41.73</v>
    <v>36982012530.330002</v>
    <v>Halliburton Co</v>
    <v>41.75</v>
    <v>333.33333299999998</v>
    <v>42.04</v>
    <v>42.01</v>
    <v>879686311.37797296</v>
    <v>HAL</v>
    <v>2077070</v>
    <v>6517481.6190476203</v>
    <v>1924</v>
  </rv>
  <rv s="1">
    <v>699</v>
  </rv>
  <rv s="2">
    <v>https://www.bing.com/th?id=A2a470d81178b582591ed53a6730f42f8&amp;qlt=95</v>
    <v>https://www.bing.com/images/search?form=xlimg&amp;q=equifax</v>
    <v>Image of Equifax Inc</v>
  </rv>
  <rv s="3">
    <v>en-US</v>
    <v>a1rrh7</v>
    <v>268435456</v>
    <v>268435457</v>
    <v>1</v>
    <v>5</v>
    <v>Equifax Inc</v>
    <v>7</v>
    <v>8</v>
    <v>Finance</v>
    <v>4</v>
    <v>143.41</v>
    <v>89.59</v>
    <v>0.88621099999999997</v>
    <v>Mark W. Begor</v>
    <v>-0.09</v>
    <v>-7.049999999999999E-4</v>
    <v>Equifax is one of the leading credit bureaus in the United States, providing the consumer information that is the basis for granting credit. The company also provides database management, fraud detection, marketing, business credit, and analytical services. About a fourth of the company's revenue is generated outside the U.S.</v>
    <v>USD</v>
    <v>10300</v>
    <v>NYSE</v>
    <v>NYS</v>
    <v>126</v>
    <v>1550 Peachtree Street N.W., Atlanta, GA 30309 USA</v>
    <v>128.44</v>
    <v>701</v>
    <v>Business Services</v>
    <v>Stock</v>
    <v>8/08/2018 15:32:28</v>
    <v>17</v>
    <v>126.91500000000001</v>
    <v>15351347298.32</v>
    <v>Equifax Inc</v>
    <v>127.95</v>
    <v>30.769231000000001</v>
    <v>127.59</v>
    <v>127.5</v>
    <v>120317793.701074</v>
    <v>EFX</v>
    <v>59402</v>
    <v>975755.44444444496</v>
    <v>1913</v>
  </rv>
  <rv s="1">
    <v>702</v>
  </rv>
  <rv s="2">
    <v>https://www.bing.com/th?id=A6fea65e080ddc4e8a98b3e1717035aae&amp;qlt=95</v>
    <v>https://www.bing.com/images/search?form=xlimg&amp;q=jacobs+engineering+group</v>
    <v>Image of Jacobs Engineering Group Inc</v>
  </rv>
  <rv s="3">
    <v>en-US</v>
    <v>a1w36h</v>
    <v>268435456</v>
    <v>268435457</v>
    <v>1</v>
    <v>5</v>
    <v>Jacobs Engineering Group Inc</v>
    <v>7</v>
    <v>8</v>
    <v>Finance</v>
    <v>4</v>
    <v>73.900000000000006</v>
    <v>49.31</v>
    <v>1.48404</v>
    <v>Mr. Steven J. Demetriou</v>
    <v>-0.05</v>
    <v>-6.9300000000000004E-4</v>
    <v>Jacobs Engineering is one of the largest global providers of engineering and construction services to industrial, commercial, and government clients. It provides engineering, procurement, fabrication, construction, and maintenance services to a wide range of industries, including energy, manufacturing, pharma, technology, and mining, along with the U.S. federal government. The company generated fiscal 2017 revenue and adjusted operating income of $10.0 billion and $544 million, respectively, and employs 54,500.</v>
    <v>USD</v>
    <v>54700</v>
    <v>NYSE</v>
    <v>NYS</v>
    <v>126</v>
    <v>1999 Bryan Street, Dallas, TX 75201 USA</v>
    <v>72.67</v>
    <v>704</v>
    <v>Engineering &amp; Construction</v>
    <v>Stock</v>
    <v>8/08/2018 15:36:37</v>
    <v>17</v>
    <v>71.760000000000005</v>
    <v>10242637865.82</v>
    <v>Jacobs Engineering Group Inc</v>
    <v>72.23</v>
    <v>32.258065000000002</v>
    <v>72.17</v>
    <v>72.12</v>
    <v>141923761.47734499</v>
    <v>JEC</v>
    <v>361459</v>
    <v>1105099.046875</v>
    <v>1947</v>
  </rv>
  <rv s="1">
    <v>705</v>
  </rv>
  <rv s="0">
    <v>en-US</v>
    <v>a1zutc</v>
    <v>268435456</v>
    <v>268435457</v>
    <v>1</v>
    <v>0</v>
    <v>PulteGroup Inc</v>
    <v>2</v>
    <v>3</v>
    <v>Finance</v>
    <v>4</v>
    <v>35.21</v>
    <v>24.66</v>
    <v>1.092614</v>
    <v>Mr. Ryan R Marshall</v>
    <v>-0.02</v>
    <v>-6.8099999999999996E-4</v>
    <v>PulteGroup is one of the largest homebuilders in the United States, operating in 47 markets across 25 states. The company mainly builds single-family detached homes (88% of unit sales) and offers products to entry-level, move-up, and active-adult buyers. PulteGroup offers homebuyers mortgage financing and title agency services through its financial services segment. The company is headquartered in Atlanta.</v>
    <v>USD</v>
    <v>4810</v>
    <v>NYSE</v>
    <v>NYS</v>
    <v>126</v>
    <v>3350 Peachtree Road NE, Atlanta, GA 30326 USA</v>
    <v>29.45</v>
    <v>Residential Construction</v>
    <v>Stock</v>
    <v>8/08/2018 15:36:16</v>
    <v>17</v>
    <v>29.1401</v>
    <v>8316063641.7600002</v>
    <v>PulteGroup Inc</v>
    <v>29.38</v>
    <v>11.261260999999999</v>
    <v>29.36</v>
    <v>29.34</v>
    <v>283244674.44686699</v>
    <v>PHM</v>
    <v>836795</v>
    <v>4570315.3968254002</v>
    <v>1956</v>
  </rv>
  <rv s="1">
    <v>707</v>
  </rv>
  <rv s="2">
    <v>https://www.bing.com/th?id=Afeb4b0c7f97c4ab8255fa199711b9ebd&amp;qlt=95</v>
    <v>https://www.bing.com/images/search?form=xlimg&amp;q=intercontinental+exchange</v>
    <v>Image of Intercontinental Exchange Inc</v>
  </rv>
  <rv s="3">
    <v>en-US</v>
    <v>a1v8ar</v>
    <v>268435456</v>
    <v>268435457</v>
    <v>1</v>
    <v>5</v>
    <v>Intercontinental Exchange Inc</v>
    <v>7</v>
    <v>8</v>
    <v>Finance</v>
    <v>4</v>
    <v>77.22</v>
    <v>63.93</v>
    <v>0.63591900000000001</v>
    <v>Mr. Jeffrey C. Sprecher</v>
    <v>-0.05</v>
    <v>-6.78E-4</v>
    <v>Atlanta-based Intercontinental Exchange's operations include futures exchanges in Canada, the United Kingdom, and the United States. The company also has a large clearinghouse operation. Products include a large line of energy and agricultural commodity derivatives, as well as products linked to stock indexes and trading services for credit default swaps. The acquisition of NYSE Euronext added products such as interest-rate derivatives, equities, and U.S. stock options.</v>
    <v>USD</v>
    <v>4867</v>
    <v>NYSE</v>
    <v>NYS</v>
    <v>126</v>
    <v>5660 New Northside Drive, Atlanta, GA 30328 USA</v>
    <v>74.010000000000005</v>
    <v>709</v>
    <v>Financial Exchanges</v>
    <v>Stock</v>
    <v>8/08/2018 15:35:18</v>
    <v>17</v>
    <v>73.41</v>
    <v>42248854730.3172</v>
    <v>Intercontinental Exchange Inc</v>
    <v>73.739999999999995</v>
    <v>17.035775000000001</v>
    <v>73.72</v>
    <v>73.67</v>
    <v>573098951.84912097</v>
    <v>ICE</v>
    <v>233181</v>
    <v>2143448.82258065</v>
    <v>2000</v>
  </rv>
  <rv s="1">
    <v>710</v>
  </rv>
  <rv s="2">
    <v>https://www.bing.com/th?id=A564e8058a139a9148a9bf8998086e30e&amp;qlt=95</v>
    <v>https://www.bing.com/images/search?form=xlimg&amp;q=etrade+baby</v>
    <v>Image of E*TRADE Financial Corp</v>
  </rv>
  <rv s="3">
    <v>en-US</v>
    <v>a1s9xm</v>
    <v>268435456</v>
    <v>268435457</v>
    <v>1</v>
    <v>5</v>
    <v>E*TRADE Financial Corp</v>
    <v>7</v>
    <v>8</v>
    <v>Finance</v>
    <v>4</v>
    <v>66.459999999999994</v>
    <v>39.119999999999997</v>
    <v>1.1829019999999999</v>
    <v>Mr. Karl A. Roessner</v>
    <v>-0.04</v>
    <v>-6.5499999999999998E-4</v>
    <v>E-Trade Financial is a financial-services company that provides online brokerage and related products and services mainly to individual retail investors. The company serves its customers primarily online through its digital platforms, as well as its network of industry-licensed customer service representatives and financial consultants. The digital platforms include etrade.com, which provides customers with tools, guidance and research; E-Trade Mobile which offers trading applications for smartphones and tablets; and E-Trade Pro which is the company's advanced trading platform for active traders with sophisticated tools. The company operates through two segments, trading and investing, and balance sheet management.</v>
    <v>USD</v>
    <v>4095</v>
    <v>NASDAQ</v>
    <v>NAS</v>
    <v>126</v>
    <v>11 Times Square, 32nd Floor, New York, NY 10036 USA</v>
    <v>61.51</v>
    <v>712</v>
    <v>Capital Markets</v>
    <v>Stock</v>
    <v>8/08/2018 15:35:19</v>
    <v>17</v>
    <v>60.73</v>
    <v>15866143722</v>
    <v>E*TRADE Financial Corp</v>
    <v>61.13</v>
    <v>21.598272000000001</v>
    <v>61.08</v>
    <v>61.04</v>
    <v>259760047.8389</v>
    <v>ETFC</v>
    <v>383200</v>
    <v>2272233.109375</v>
    <v>1982</v>
  </rv>
  <rv s="1">
    <v>713</v>
  </rv>
  <rv s="2">
    <v>https://www.bing.com/th?id=A16f4aa8a0fe82f7ff0a493ac10a090d5&amp;qlt=95</v>
    <v>https://www.bing.com/images/search?form=xlimg&amp;q=ihs+inc</v>
    <v>Image of IHS Markit Ltd</v>
  </rv>
  <rv s="3">
    <v>en-US</v>
    <v>a1vk7w</v>
    <v>268435456</v>
    <v>268435457</v>
    <v>1</v>
    <v>5</v>
    <v>IHS Markit Ltd</v>
    <v>7</v>
    <v>8</v>
    <v>Finance</v>
    <v>4</v>
    <v>54.31</v>
    <v>42.4</v>
    <v>1.0089729999999999</v>
    <v>Mr. Lance Uggla</v>
    <v>-0.03</v>
    <v>-5.5699999999999999E-4</v>
    <v>Formed in a 2016 merger, IHS Markit is a leading provider of data and analytics to corporate and sovereign clients across a wide variety of industries. Financial markets accounted for 34% of fiscal 2017 revenue, transportation 28%, resources (energy and chemicals) 23%, and CMS (consolidated markets) 15%. Approximately 60% of revenue came from the United States and 12% from the United Kingdom, though only 20% of the overall top line was not U.S. dollar-denominated in fiscal 2017. IHS Markit has approximately 13,000 employees worldwide. Over 80% of revenue comes from subscription charges.</v>
    <v>USD</v>
    <v>13000</v>
    <v>NASDAQ</v>
    <v>NAS</v>
    <v>126</v>
    <v>25 Ropemaker Street, London,  EC2Y 9LY BMU</v>
    <v>53.93</v>
    <v>715</v>
    <v>Business Services</v>
    <v>Stock</v>
    <v>8/08/2018 15:33:05</v>
    <v>17</v>
    <v>53.71</v>
    <v>21072845882.400002</v>
    <v>IHS Markit Ltd</v>
    <v>53.93</v>
    <v>36.231884000000001</v>
    <v>53.83</v>
    <v>53.8</v>
    <v>391470293.18967098</v>
    <v>INFO</v>
    <v>180601</v>
    <v>1851521.8095238099</v>
    <v>2014</v>
  </rv>
  <rv s="1">
    <v>716</v>
  </rv>
  <rv s="2">
    <v>https://www.bing.com/th?id=Ae8a94021e9a6dc8d9152e8ba8ca61e9f&amp;qlt=95</v>
    <v>https://www.bing.com/images/search?form=xlimg&amp;q=nasdaq+omx+group</v>
    <v>Image of Nasdaq Inc</v>
  </rv>
  <rv s="3">
    <v>en-US</v>
    <v>a1ydc7</v>
    <v>268435456</v>
    <v>268435457</v>
    <v>1</v>
    <v>5</v>
    <v>Nasdaq Inc</v>
    <v>7</v>
    <v>8</v>
    <v>Finance</v>
    <v>4</v>
    <v>96.19</v>
    <v>71.650000000000006</v>
    <v>0.70459099999999997</v>
    <v>Adena T. Friedman</v>
    <v>-0.05</v>
    <v>-5.3600000000000002E-4</v>
    <v>Nasdaq has four segments. The market services segment, approximately 35% of operating income, is driven by transaction fees from the company’s North American, Nordic, and Baltic exchanges. Corporate services, 25% of operating income, is securities listings, investor relations, and public relations services. Information services, 25% of operating income, sells and licenses trading and index data. The technology segment, nearly 15% of operating income, provides trading technology to financial exchanges and brokerages.</v>
    <v>USD</v>
    <v>4069</v>
    <v>NASDAQ</v>
    <v>NAS</v>
    <v>126</v>
    <v>One Liberty Plaza, New York, NY 10006 USA</v>
    <v>93.619</v>
    <v>718</v>
    <v>Financial Exchanges</v>
    <v>Stock</v>
    <v>8/08/2018 15:34:08</v>
    <v>17</v>
    <v>93.025000000000006</v>
    <v>15337473575.474701</v>
    <v>Nasdaq Inc</v>
    <v>93.47</v>
    <v>20.449898000000001</v>
    <v>93.29</v>
    <v>93.24</v>
    <v>164406405.56838599</v>
    <v>NDAQ</v>
    <v>125087</v>
    <v>832572</v>
    <v>1971</v>
  </rv>
  <rv s="1">
    <v>719</v>
  </rv>
  <rv s="2">
    <v>https://www.bing.com/th?id=A08807e8e465c500f5e10f2521e8ea4cb&amp;qlt=95</v>
    <v>https://www.bing.com/images/search?form=xlimg&amp;q=amphenol</v>
    <v>Image of Amphenol Corp</v>
  </rv>
  <rv s="3">
    <v>en-US</v>
    <v>a1nllh</v>
    <v>268435456</v>
    <v>268435457</v>
    <v>1</v>
    <v>5</v>
    <v>Amphenol Corp</v>
    <v>7</v>
    <v>8</v>
    <v>Finance</v>
    <v>4</v>
    <v>95.9</v>
    <v>77.52</v>
    <v>0.89865200000000001</v>
    <v>Richard Adam Norwitt</v>
    <v>-0.05</v>
    <v>-5.2900000000000006E-4</v>
    <v>Amphenol is one of the world's largest designers and manufacturers of connectors, cables, and sensor-based products. Its products are used primarily to transmit electrical and optical signals for a wide range of electronic applications. Primary end markets include voice, video, and data communication systems, commercial and military aerospace electronics, industrial factory automation equipment, mobile devices, and transportation applications.</v>
    <v>USD</v>
    <v>70000</v>
    <v>NYSE</v>
    <v>NYS</v>
    <v>126</v>
    <v>358 Hall Avenue, Wallingford, CT 06492 USA</v>
    <v>94.68</v>
    <v>721</v>
    <v>Electronic Components</v>
    <v>Stock</v>
    <v>8/08/2018 15:32:31</v>
    <v>17</v>
    <v>94.35</v>
    <v>28401338262.720001</v>
    <v>Amphenol Corp</v>
    <v>94.68</v>
    <v>40.816327000000001</v>
    <v>94.58</v>
    <v>94.53</v>
    <v>300289049.08775598</v>
    <v>APH</v>
    <v>168720</v>
    <v>1116474.92063492</v>
    <v>1987</v>
  </rv>
  <rv s="1">
    <v>722</v>
  </rv>
  <rv s="10">
    <v>en-US</v>
    <v>a1pyar</v>
    <v>268435456</v>
    <v>268435457</v>
    <v>1</v>
    <v>17</v>
    <v>CMS Energy Corp</v>
    <v>2</v>
    <v>3</v>
    <v>Finance</v>
    <v>4</v>
    <v>50.85</v>
    <v>40.479999999999997</v>
    <v>6.5407000000000007E-2</v>
    <v>-2.5000000000000001E-2</v>
    <v>-5.1900000000000004E-4</v>
    <v>CMS Energy is an energy holding company with two principal segments: Consumers Energy, and Enterprises. Consumers Energy provides regulated natural gas service to 1.8 million customers and electric service to 1.8 million customers in Michigan. Enterprises is engaged in wholesale power generation in various locations in the United States and owns EnerBank, primarily serving industrial customers.</v>
    <v>USD</v>
    <v>7952</v>
    <v>NYSE</v>
    <v>NYS</v>
    <v>126</v>
    <v>One Energy Plaza, Jackson, MI 49201 USA</v>
    <v>48.12</v>
    <v>Utilities - Regulated Electric</v>
    <v>Stock</v>
    <v>8/08/2018 15:36:13</v>
    <v>17</v>
    <v>47.8</v>
    <v>13630732347.24</v>
    <v>CMS Energy Corp</v>
    <v>48.04</v>
    <v>24.813896</v>
    <v>48.174999999999997</v>
    <v>48.15</v>
    <v>282942031.07919002</v>
    <v>CMS</v>
    <v>737503</v>
    <v>2611306.3387096799</v>
    <v>1987</v>
  </rv>
  <rv s="1">
    <v>724</v>
  </rv>
  <rv s="2">
    <v>https://www.bing.com/th?id=Ab07bb0e84961482ab4d8c67b22ff488c&amp;qlt=95</v>
    <v>https://www.bing.com/images/search?form=xlimg&amp;q=morgan+stanley</v>
    <v>Image of Morgan Stanley</v>
  </rv>
  <rv s="3">
    <v>en-US</v>
    <v>a1xyjc</v>
    <v>268435456</v>
    <v>268435457</v>
    <v>1</v>
    <v>5</v>
    <v>Morgan Stanley</v>
    <v>7</v>
    <v>8</v>
    <v>Finance</v>
    <v>4</v>
    <v>59.38</v>
    <v>43.84</v>
    <v>1.4607250000000001</v>
    <v>James P. Gorman</v>
    <v>-2.5000000000000001E-2</v>
    <v>-4.9899999999999999E-4</v>
    <v>Morgan Stanley is a global investment bank whose history, through its legacy firms, can be traced back to 1924. The company has institutional securities, wealth-management, and asset-management segments, as well as more than 50,000 employees. The company derives about 30% of its total revenue outside the Americas.</v>
    <v>USD</v>
    <v>58010</v>
    <v>NYSE</v>
    <v>NYS</v>
    <v>126</v>
    <v>1585 Broadway, New York, NY 10036 USA</v>
    <v>50.38</v>
    <v>726</v>
    <v>Capital Markets</v>
    <v>Stock</v>
    <v>8/08/2018 15:36:35</v>
    <v>17</v>
    <v>49.96</v>
    <v>87605891288.889999</v>
    <v>Morgan Stanley</v>
    <v>50.13</v>
    <v>12.658227999999999</v>
    <v>50.125</v>
    <v>50.1</v>
    <v>1747748454.6412001</v>
    <v>MS</v>
    <v>1463433</v>
    <v>6863247.671875</v>
    <v>1981</v>
  </rv>
  <rv s="1">
    <v>727</v>
  </rv>
  <rv s="2">
    <v>https://www.bing.com/th?id=Ace6e2f954c7d43b8ab02bdb0dab07b9a&amp;qlt=95</v>
    <v>https://www.bing.com/images/search?form=xlimg&amp;q=avago+history</v>
    <v>Image of Broadcom Inc</v>
  </rv>
  <rv s="3">
    <v>en-US</v>
    <v>a1nz8m</v>
    <v>268435456</v>
    <v>268435457</v>
    <v>1</v>
    <v>5</v>
    <v>Broadcom Inc</v>
    <v>7</v>
    <v>8</v>
    <v>Finance</v>
    <v>4</v>
    <v>285.68</v>
    <v>197.45670000000001</v>
    <v>0.90313299999999996</v>
    <v>Mr. Hock E. Tan</v>
    <v>-0.11</v>
    <v>-4.9899999999999999E-4</v>
    <v>Broadcom--the combined entity of Broadcom and Avago--boasts a highly diverse product portfolio across an array of end markets. Avago focused primarily on radio frequency filters and amplifiers used in high-end smartphones, such as the Apple iPhone and Samsung Galaxy devices, in addition to an assortment of solutions for wired infrastructure, enterprise storage, and industrial end markets. Legacy Broadcom targeted networking semiconductors, such as switch and physical layer chips, broadband products (such as television set-top box processors), and connectivity chips that handle standards such as Wi-Fi and Bluetooth. The company recently acquired Brocade to bolster its offerings in enterprise storage, specifically fibre channel switch products.</v>
    <v>USD</v>
    <v>14000</v>
    <v>NASDAQ</v>
    <v>NAS</v>
    <v>126</v>
    <v>1320 Ridder Park Drive, San Jose, CA 95131 USA</v>
    <v>221.23</v>
    <v>729</v>
    <v>Semiconductors</v>
    <v>Stock</v>
    <v>8/08/2018 15:35:33</v>
    <v>17</v>
    <v>219.25</v>
    <v>95146782760.800003</v>
    <v>Broadcom Inc</v>
    <v>220.54</v>
    <v>8.5397099999999995</v>
    <v>220.29</v>
    <v>220.18</v>
    <v>431916032.32466298</v>
    <v>AVGO</v>
    <v>488163</v>
    <v>2892071.15625</v>
    <v>2005</v>
  </rv>
  <rv s="1">
    <v>730</v>
  </rv>
  <rv s="2">
    <v>https://www.bing.com/th?id=A90a82bf7d9bf620ad2bd5ec79a4882af&amp;qlt=95</v>
    <v>https://www.bing.com/images/search?form=xlimg&amp;q=costco</v>
    <v>Image of Costco Wholesale Corp</v>
  </rv>
  <rv s="3">
    <v>en-US</v>
    <v>a1q6k2</v>
    <v>268435456</v>
    <v>268435457</v>
    <v>1</v>
    <v>5</v>
    <v>Costco Wholesale Corp</v>
    <v>7</v>
    <v>8</v>
    <v>Finance</v>
    <v>4</v>
    <v>225.48</v>
    <v>150.06</v>
    <v>0.94915099999999997</v>
    <v>Mr. W. Craig Jelinek</v>
    <v>-0.11</v>
    <v>-4.9100000000000001E-4</v>
    <v>At the end of fiscal 2017, Costco operated 514 membership warehouse clubs in the U.S., 97 in Canada, 37 in Mexico, 28 in the U.K., 26 in Japan, 13 each in Taiwan and Korea, 9 in Australia, 2 in Spain, and 1 in Iceland and France. Costco is the third-largest retailer in the U.S., with nearly $140 billion in annual revenue. Base and executive memberships cost $60 and $120 per year, respectively. The company sells food, fuel, and general merchandise to its members, but derives most of its profits from membership fees.</v>
    <v>USD</v>
    <v>231000</v>
    <v>NASDAQ</v>
    <v>NAS</v>
    <v>126</v>
    <v>999 Lake Drive, Issaquah, WA 98027 USA</v>
    <v>223.56</v>
    <v>732</v>
    <v>Discount Stores</v>
    <v>Stock</v>
    <v>8/08/2018 15:36:15</v>
    <v>17</v>
    <v>222.24</v>
    <v>98008248512</v>
    <v>Costco Wholesale Corp</v>
    <v>222.86</v>
    <v>32.57329</v>
    <v>223.82</v>
    <v>223.71</v>
    <v>437888698.56134403</v>
    <v>COST</v>
    <v>455692</v>
    <v>1564184.4444444401</v>
    <v>1983</v>
  </rv>
  <rv s="1">
    <v>733</v>
  </rv>
  <rv s="0">
    <v>en-US</v>
    <v>a23327</v>
    <v>268435456</v>
    <v>268435457</v>
    <v>1</v>
    <v>0</v>
    <v>SL Green Realty Corp</v>
    <v>2</v>
    <v>3</v>
    <v>Finance</v>
    <v>4</v>
    <v>106.35</v>
    <v>89.46</v>
    <v>1.1032519999999999</v>
    <v>Mr. Marc Holliday</v>
    <v>-0.05</v>
    <v>-4.73E-4</v>
    <v>SL Green is the largest Manhattan property owner and landlord with approximately 48 million square feet of wholly owned and joint venture office space. The company has additional property exposure through its 2.1 million square feet of well-located retail space. It operates as a real estate investment trust.</v>
    <v>USD</v>
    <v>1065</v>
    <v>NYSE</v>
    <v>NYS</v>
    <v>126</v>
    <v>420 Lexington Avenue, New York, NY 10170 USA</v>
    <v>106</v>
    <v>REIT - Office</v>
    <v>Stock</v>
    <v>8/08/2018 15:29:35</v>
    <v>17</v>
    <v>105.12</v>
    <v>9063704250</v>
    <v>SL Green Realty Corp</v>
    <v>106</v>
    <v>55.865921999999998</v>
    <v>105.82</v>
    <v>105.77</v>
    <v>85652090.814590797</v>
    <v>SLG</v>
    <v>46572</v>
    <v>830952.71428571397</v>
    <v>1997</v>
  </rv>
  <rv s="1">
    <v>735</v>
  </rv>
  <rv s="0">
    <v>en-US</v>
    <v>a1ttvh</v>
    <v>268435456</v>
    <v>268435457</v>
    <v>1</v>
    <v>0</v>
    <v>GGP Inc</v>
    <v>2</v>
    <v>3</v>
    <v>Finance</v>
    <v>4</v>
    <v>24.23</v>
    <v>18.829999999999998</v>
    <v>0.91539300000000001</v>
    <v>Mr. Sandeep L. Mathrani</v>
    <v>-0.01</v>
    <v>-4.6300000000000003E-4</v>
    <v>GGP is one of the largest owners of regional malls and other retail properties. The real estate investment trust owns or has an interest in roughly 125 properties throughout the United States.</v>
    <v>USD</v>
    <v>1700</v>
    <v>NYSE</v>
    <v>NYS</v>
    <v>126</v>
    <v>350 North Orleans Street, Chicago, IL 60654-1607 USA</v>
    <v>21.614999999999998</v>
    <v>REIT - Retail</v>
    <v>Stock</v>
    <v>8/08/2018 15:35:52</v>
    <v>17</v>
    <v>21.46</v>
    <v>20774701625.445</v>
    <v>GGP Inc</v>
    <v>21.54</v>
    <v>35.971223000000002</v>
    <v>21.58</v>
    <v>21.57</v>
    <v>962683115.17354</v>
    <v>GGP</v>
    <v>2315157</v>
    <v>9133860.4444444403</v>
    <v>2010</v>
  </rv>
  <rv s="1">
    <v>737</v>
  </rv>
  <rv s="2">
    <v>https://www.bing.com/th?id=Ad507b6dbad615a89865b8c0951cfb1d8&amp;qlt=95</v>
    <v>https://www.bing.com/images/search?form=xlimg&amp;q=nielsen+n+v</v>
    <v>Image of Nielsen Holdings PLC</v>
  </rv>
  <rv s="3">
    <v>en-US</v>
    <v>a1ykoc</v>
    <v>268435456</v>
    <v>268435457</v>
    <v>1</v>
    <v>5</v>
    <v>Nielsen Holdings PLC</v>
    <v>7</v>
    <v>8</v>
    <v>Finance</v>
    <v>4</v>
    <v>42.49</v>
    <v>20.53</v>
    <v>0.84592400000000001</v>
    <v>Mr. Dwight M. (Mitch) Barns</v>
    <v>-0.01</v>
    <v>-4.6000000000000001E-4</v>
    <v>Nielsen Holdings PLC offers marketing and client analytics services to retailers and media companies. The company specialises in two segments: Buy and Watch. The Buy segment provides retail transactional measurement data and consumer behaviour analytics information to the consumer packaged goods industry. The Watch segment collects and analyses media usage behaviour data for various forms of media, including television, radio, online, and mobile. The generated analytics are used within the media industry to determine advertising inventory values. Maximum revenue comes from the United States of America region.</v>
    <v>USD</v>
    <v>46000</v>
    <v>NYSE</v>
    <v>NYS</v>
    <v>126</v>
    <v>85 Broad Street, New York, NY 10004 GBR</v>
    <v>22.01</v>
    <v>739</v>
    <v>Business Services</v>
    <v>Stock</v>
    <v>8/08/2018 15:34:01</v>
    <v>17</v>
    <v>21.68</v>
    <v>7713333229.4350004</v>
    <v>Nielsen Holdings PLC</v>
    <v>21.85</v>
    <v>21.598272000000001</v>
    <v>21.76</v>
    <v>21.75</v>
    <v>354473034.440947</v>
    <v>NLSN</v>
    <v>1295692</v>
    <v>4399749.8888888899</v>
    <v>2015</v>
  </rv>
  <rv s="1">
    <v>740</v>
  </rv>
  <rv s="2">
    <v>https://www.bing.com/th?id=A5cc1d5d427a8602d78b00b4cb01e5c59&amp;qlt=95</v>
    <v>https://www.bing.com/images/search?form=xlimg&amp;q=ca+technologies</v>
    <v>Image of CA Inc</v>
  </rv>
  <rv s="3">
    <v>en-US</v>
    <v>a1p3zr</v>
    <v>268435456</v>
    <v>268435457</v>
    <v>1</v>
    <v>5</v>
    <v>CA Inc</v>
    <v>7</v>
    <v>8</v>
    <v>Finance</v>
    <v>4</v>
    <v>44.25</v>
    <v>31.45</v>
    <v>0.83799100000000004</v>
    <v>Mr. Michael Gregoire</v>
    <v>-0.02</v>
    <v>-4.57E-4</v>
    <v>CA Technologies develops and sells software and services through three business segments: mainframe solutions, enterprise solutions, and services. Mainframe solutions helps customers lower the cost of mainframe management and maintenance; enterprise solutions helps customers manage and service nonmainframe IT platforms; and the services business helps customers with implementation, training, and deployment. The mainframe solutions segment contributes over 50% of the firm’s revenue and the majority of its profits.</v>
    <v>USD</v>
    <v>5100</v>
    <v>NASDAQ</v>
    <v>NAS</v>
    <v>126</v>
    <v>520 Madison Avenue, New York, NY 10022 USA</v>
    <v>43.85</v>
    <v>742</v>
    <v>Software - Infrastructure</v>
    <v>Stock</v>
    <v>8/08/2018 15:32:04</v>
    <v>17</v>
    <v>43.74</v>
    <v>18303272843.43</v>
    <v>CA Inc</v>
    <v>43.82</v>
    <v>38.910505999999998</v>
    <v>43.8</v>
    <v>43.78</v>
    <v>417882941.630822</v>
    <v>CA</v>
    <v>990355</v>
    <v>3745517.671875</v>
    <v>1974</v>
  </rv>
  <rv s="1">
    <v>743</v>
  </rv>
  <rv s="2">
    <v>https://www.bing.com/th?id=Ac881bd1a9f05f0122da56092ecc98922&amp;qlt=95</v>
    <v>https://www.bing.com/images/search?form=xlimg&amp;q=dominion+resources</v>
    <v>Image of Dominion Energy Inc</v>
  </rv>
  <rv s="8">
    <v>en-US</v>
    <v>a1qpw7</v>
    <v>268435456</v>
    <v>268435457</v>
    <v>1</v>
    <v>15</v>
    <v>Dominion Energy Inc</v>
    <v>7</v>
    <v>8</v>
    <v>Finance</v>
    <v>4</v>
    <v>85.3</v>
    <v>61.53</v>
    <v>0.28739199999999998</v>
    <v>-0.03</v>
    <v>-4.2200000000000001E-4</v>
    <v>Based in Richmond, Virginia, Dominion Energy is an integrated energy company with approximately 25,000 megawatts of electric generation capacity; 15,000 miles of natural gas transmission, storage, distribution and gathering pipelines; and more than 63,000 miles of electric transmission and distribution lines. Dominion operates one of the nation's largest natural gas storage systems, is nearing completion of an liquefied natural gas export facility in Maryland, and is 48% owner of the proposed Atlantic Coast Pipeline.</v>
    <v>USD</v>
    <v>16200</v>
    <v>NYSE</v>
    <v>NYS</v>
    <v>126</v>
    <v>120 Tredegar Street, Richmond, VA 23219 USA</v>
    <v>71.13</v>
    <v>745</v>
    <v>Utilities - Diversified</v>
    <v>Stock</v>
    <v>8/08/2018 15:36:44</v>
    <v>17</v>
    <v>70.709999999999994</v>
    <v>46427822891.736</v>
    <v>Dominion Energy Inc</v>
    <v>71.010000000000005</v>
    <v>15.772871</v>
    <v>71.099999999999994</v>
    <v>71.069999999999993</v>
    <v>652993289.61653996</v>
    <v>D</v>
    <v>1027983</v>
    <v>3819310.6349206301</v>
    <v>1983</v>
  </rv>
  <rv s="1">
    <v>746</v>
  </rv>
  <rv s="2">
    <v>https://www.bing.com/th?id=A12a4ac16573316b0e3e2f027d44cd899&amp;qlt=95</v>
    <v>https://www.bing.com/images/search?form=xlimg&amp;q=paychex</v>
    <v>Image of Paychex Inc</v>
  </rv>
  <rv s="3">
    <v>en-US</v>
    <v>a1zhcw</v>
    <v>268435456</v>
    <v>268435457</v>
    <v>1</v>
    <v>5</v>
    <v>Paychex Inc</v>
    <v>7</v>
    <v>8</v>
    <v>Finance</v>
    <v>4</v>
    <v>73.099999999999994</v>
    <v>54.2</v>
    <v>0.93816600000000006</v>
    <v>Mr. Martin Mucci</v>
    <v>-0.03</v>
    <v>-4.2099999999999999E-4</v>
    <v>Paychex Inc competes in the payroll outsourcing industry. It is the second- largest player in terms of revenue and focuses on providing this service to small and midsize businesses. Paychex was created from the consolidation of 17 payroll processors in 1979 and services about 590,000 clients. The firm has almost 13,000 employees and is based in Rochester, New York.</v>
    <v>USD</v>
    <v>14300</v>
    <v>NASDAQ</v>
    <v>NAS</v>
    <v>126</v>
    <v>911 Panorama Trail South, Rochester, NY 14625-2396 USA</v>
    <v>71.22</v>
    <v>748</v>
    <v>Business Services</v>
    <v>Stock</v>
    <v>8/08/2018 15:37:01</v>
    <v>17</v>
    <v>70.89</v>
    <v>25510478106.740002</v>
    <v>Paychex Inc</v>
    <v>71.03</v>
    <v>27.322403999999999</v>
    <v>71.2</v>
    <v>71.17</v>
    <v>358293231.836236</v>
    <v>PAYX</v>
    <v>241069</v>
    <v>2026593.8888888899</v>
    <v>1979</v>
  </rv>
  <rv s="1">
    <v>749</v>
  </rv>
  <rv s="0">
    <v>en-US</v>
    <v>a1ww5r</v>
    <v>268435456</v>
    <v>268435457</v>
    <v>1</v>
    <v>0</v>
    <v>Laboratory Corp of America Holdings</v>
    <v>2</v>
    <v>3</v>
    <v>Finance</v>
    <v>4</v>
    <v>190.35499999999999</v>
    <v>146.68</v>
    <v>0.98610600000000004</v>
    <v>Mr. David P. King</v>
    <v>-0.06</v>
    <v>-3.3300000000000002E-4</v>
    <v>Laboratory Corporation of America is the nation's second-largest independent clinical laboratory, with roughly 20% of the independent lab market. The company operates more than 1,800 patient-service centers, offering a broad range of clinical lab tests, ranging from routine blood and urine screens to complex oncology and genomic testing. With the addition of Covance, LabCorp also has a sizable footprint in the global contract research organization market.</v>
    <v>USD</v>
    <v>60000</v>
    <v>NYSE</v>
    <v>NYS</v>
    <v>126</v>
    <v>358 South Main Street, Burlington, NC 27215 USA</v>
    <v>181.25</v>
    <v>Diagnostics &amp; Research</v>
    <v>Stock</v>
    <v>8/08/2018 15:29:07</v>
    <v>17</v>
    <v>178.93</v>
    <v>18340981000</v>
    <v>Laboratory Corp of America Holdings</v>
    <v>180.61</v>
    <v>14.224750999999999</v>
    <v>180.08</v>
    <v>180.02</v>
    <v>101849072.634385</v>
    <v>LH</v>
    <v>157203</v>
    <v>730127.390625</v>
    <v>1971</v>
  </rv>
  <rv s="1">
    <v>751</v>
  </rv>
  <rv s="0">
    <v>en-US</v>
    <v>a1tctc</v>
    <v>268435456</v>
    <v>268435457</v>
    <v>1</v>
    <v>0</v>
    <v>Federal Realty Investment Trust</v>
    <v>2</v>
    <v>3</v>
    <v>Finance</v>
    <v>4</v>
    <v>134.52000000000001</v>
    <v>106.41</v>
    <v>0.24154200000000001</v>
    <v>Donald C. Wood</v>
    <v>-0.04</v>
    <v>-3.2000000000000003E-4</v>
    <v>Formed in 1962, Federal Realty Investment Trust primarily owns and operates community and neighborhood retail shopping centers, often anchored by grocery stores. However, it has more recently placed increased focus on mixed-use projects, retail-centric developments with significant office, residential, and/or hotel components. The firm owns roughly 24 million square feet of space and more than 1,800 apartment units.</v>
    <v>USD</v>
    <v>326</v>
    <v>NYSE</v>
    <v>NYS</v>
    <v>126</v>
    <v>1626 East Jefferson Street, Rockville, MD 20852 USA</v>
    <v>125.32</v>
    <v>REIT - Retail</v>
    <v>Stock</v>
    <v>8/08/2018 15:33:24</v>
    <v>17</v>
    <v>124.36</v>
    <v>9195966744.3899994</v>
    <v>Federal Realty Investment Trust</v>
    <v>125.32</v>
    <v>43.859648999999997</v>
    <v>125.17</v>
    <v>125.13</v>
    <v>73467817.723016694</v>
    <v>FRT</v>
    <v>39774</v>
    <v>422631.28571428597</v>
    <v>1962</v>
  </rv>
  <rv s="1">
    <v>753</v>
  </rv>
  <rv s="2">
    <v>https://www.bing.com/th?id=A95eade61e8e19107a6ac82eb466722b7&amp;qlt=95</v>
    <v>https://www.bing.com/images/search?form=xlimg&amp;q=qualcomm</v>
    <v>Image of Qualcomm Inc</v>
  </rv>
  <rv s="3">
    <v>en-US</v>
    <v>a21k2w</v>
    <v>268435456</v>
    <v>268435457</v>
    <v>1</v>
    <v>5</v>
    <v>Qualcomm Inc</v>
    <v>7</v>
    <v>8</v>
    <v>Finance</v>
    <v>4</v>
    <v>69.28</v>
    <v>48.56</v>
    <v>1.5556700000000001</v>
    <v>Steven M. Mollenkopf</v>
    <v>-0.02</v>
    <v>-3.0600000000000001E-4</v>
    <v>Qualcomm develops and licenses wireless technology and also designs chips for mobile phones. The company's key patents revolve around CDMA and OFDMA technologies, which are standards in wireless communications that are the backbone of all 3G and 4G networks. In turn, Qualcomm's IP is licensed by virtually all wireless device makers. The firm is also the world's largest wireless chip vendor, supplying many premier handset makers with leading-edge processors.</v>
    <v>USD</v>
    <v>33800</v>
    <v>NASDAQ</v>
    <v>NAS</v>
    <v>126</v>
    <v>5775 Morehouse Drive, San Diego, CA 92121-1714 USA</v>
    <v>65.55</v>
    <v>755</v>
    <v>Semiconductors</v>
    <v>Stock</v>
    <v>8/08/2018 15:36:28</v>
    <v>17</v>
    <v>65.180000000000007</v>
    <v>96095722330.149994</v>
    <v>Qualcomm Inc</v>
    <v>65.209999999999994</v>
    <v>40.650407000000001</v>
    <v>65.430000000000007</v>
    <v>65.41</v>
    <v>1468679846.0973599</v>
    <v>QCOM</v>
    <v>1523784</v>
    <v>4223905.3968254002</v>
    <v>1985</v>
  </rv>
  <rv s="1">
    <v>756</v>
  </rv>
  <rv s="0">
    <v>en-US</v>
    <v>a1yq5r</v>
    <v>268435456</v>
    <v>268435457</v>
    <v>1</v>
    <v>0</v>
    <v>Norfolk Southern Corp</v>
    <v>2</v>
    <v>3</v>
    <v>Finance</v>
    <v>4</v>
    <v>174.43</v>
    <v>114.89</v>
    <v>1.3891199999999999</v>
    <v>James A. Squires</v>
    <v>-0.05</v>
    <v>-2.8899999999999998E-4</v>
    <v>Norfolk Southern is a $9.9 billion railroad operating in the Eastern United States. On 21,000 miles of track, Norfolk Southern hauls shipments of coal (15% of consolidated 2016 revenue), intermodal traffic (22%), and a diverse mix of automobile, agriculture, metal, chemical, and forest products (each 8%-17%).</v>
    <v>USD</v>
    <v>27110</v>
    <v>NYSE</v>
    <v>NYS</v>
    <v>126</v>
    <v>Three Commercial Place, Norfolk, VA 23510-2191 USA</v>
    <v>173.339</v>
    <v>Railroads</v>
    <v>Stock</v>
    <v>8/08/2018 15:32:24</v>
    <v>17</v>
    <v>171.965</v>
    <v>48414373900.936401</v>
    <v>Norfolk Southern Corp</v>
    <v>172.85</v>
    <v>8.6956520000000008</v>
    <v>173.19</v>
    <v>173.14</v>
    <v>279544857.67617297</v>
    <v>NSC</v>
    <v>203820</v>
    <v>1666802.890625</v>
    <v>1980</v>
  </rv>
  <rv s="1">
    <v>758</v>
  </rv>
  <rv s="2">
    <v>https://www.bing.com/th?id=Afe90af7a1e8b2a712915cafa269404fd&amp;qlt=95</v>
    <v>https://www.bing.com/images/search?form=xlimg&amp;q=expeditors+international</v>
    <v>Image of Expeditors International of Washington Inc</v>
  </rv>
  <rv s="3">
    <v>en-US</v>
    <v>a1sicw</v>
    <v>268435456</v>
    <v>268435457</v>
    <v>1</v>
    <v>5</v>
    <v>Expeditors International of Washington Inc</v>
    <v>7</v>
    <v>8</v>
    <v>Finance</v>
    <v>4</v>
    <v>78.16</v>
    <v>54.32</v>
    <v>0.69473300000000004</v>
    <v>Jeffrey S. Musser</v>
    <v>-0.02</v>
    <v>-2.7399999999999999E-4</v>
    <v>Expeditors International of Washington is a non-asset-based third-party logistics provider, mainly focused on international freight forwarding. It employs sophisticated IT systems and contracts with airlines and steamship carriers to move customers' freight across the globe. The firm operates more than 185 full-service office locations worldwide, in addition to numerous satellite locations. In 2017, Expeditors derived 33% of consolidated net revenue from airfreight, 24% from ocean freight, and 43% from customs brokerage and other services.</v>
    <v>USD</v>
    <v>16500</v>
    <v>NASDAQ</v>
    <v>NAS</v>
    <v>126</v>
    <v>1015 Third Avenue, Seattle, WA 98104 USA</v>
    <v>74.03</v>
    <v>760</v>
    <v>Integrated Shipping &amp; Logistics</v>
    <v>Stock</v>
    <v>8/08/2018 15:36:19</v>
    <v>17</v>
    <v>72.12</v>
    <v>12735926163.91</v>
    <v>Expeditors International of Washington Inc</v>
    <v>72.67</v>
    <v>26.385224000000001</v>
    <v>72.92</v>
    <v>72.900000000000006</v>
    <v>174656145.96695</v>
    <v>EXPD</v>
    <v>552464</v>
    <v>1395498.5322580601</v>
    <v>1979</v>
  </rv>
  <rv s="1">
    <v>761</v>
  </rv>
  <rv s="0">
    <v>en-US</v>
    <v>a229ec</v>
    <v>268435456</v>
    <v>268435457</v>
    <v>1</v>
    <v>0</v>
    <v>Republic Services Inc</v>
    <v>2</v>
    <v>3</v>
    <v>Finance</v>
    <v>4</v>
    <v>73.31</v>
    <v>60.2575</v>
    <v>0.60289099999999995</v>
    <v>Donald W. Slager</v>
    <v>-0.02</v>
    <v>-2.7399999999999999E-4</v>
    <v>Republic Services ranks as the second-largest integrated provider of traditional solid waste services in the United States, operating roughly 195 active landfills and more than 200 transfer stations. The company serves residential, commercial, and industrial end markets. It also runs a sizable recycling operation (about 10% of revenue) in North America.</v>
    <v>USD</v>
    <v>35000</v>
    <v>NYSE</v>
    <v>NYS</v>
    <v>126</v>
    <v>18500 North Allied Way, Phoenix, AZ 85054 USA</v>
    <v>73.03</v>
    <v>Waste Management</v>
    <v>Stock</v>
    <v>8/08/2018 15:36:44</v>
    <v>17</v>
    <v>72.58</v>
    <v>23621004521.400002</v>
    <v>Republic Services Inc</v>
    <v>72.92</v>
    <v>18.018018000000001</v>
    <v>72.87</v>
    <v>72.849999999999994</v>
    <v>324152662.56895798</v>
    <v>RSG</v>
    <v>177197</v>
    <v>1399271.4761904799</v>
    <v>1996</v>
  </rv>
  <rv s="1">
    <v>763</v>
  </rv>
  <rv s="2">
    <v>https://www.bing.com/th?id=Aea32209e8973bd56f5c7ffce109ceda6&amp;qlt=95</v>
    <v>https://www.bing.com/images/search?form=xlimg&amp;q=xilinx</v>
    <v>Image of Xilinx Inc</v>
  </rv>
  <rv s="3">
    <v>en-US</v>
    <v>a2683m</v>
    <v>268435456</v>
    <v>268435457</v>
    <v>1</v>
    <v>5</v>
    <v>Xilinx Inc</v>
    <v>7</v>
    <v>8</v>
    <v>Finance</v>
    <v>4</v>
    <v>78.02</v>
    <v>60.12</v>
    <v>1.0293680000000001</v>
    <v>Victor Peng</v>
    <v>-0.02</v>
    <v>-2.72E-4</v>
    <v>Founded in 1984, Xilinx is the top designer of programmable logic devices by market share. Its chips are critical in the performance of various devices in the communications, data processing, industrial, consumer, and automotive markets. Xilinx designs and sells chips, but it outsources manufacturing to third-party chip foundries such as United Microelectronics.</v>
    <v>USD</v>
    <v>4014</v>
    <v>NASDAQ</v>
    <v>NAS</v>
    <v>126</v>
    <v>2100 Logic Drive, San Jose, CA 95124 USA</v>
    <v>73.680000000000007</v>
    <v>765</v>
    <v>Semiconductors</v>
    <v>Stock</v>
    <v>8/08/2018 15:35:18</v>
    <v>17</v>
    <v>72.94</v>
    <v>18568913354.939999</v>
    <v>Xilinx Inc</v>
    <v>73.42</v>
    <v>34.129693000000003</v>
    <v>73.44</v>
    <v>73.42</v>
    <v>252844680.75898701</v>
    <v>XLNX</v>
    <v>367625</v>
    <v>1879610.66666667</v>
    <v>1984</v>
  </rv>
  <rv s="1">
    <v>766</v>
  </rv>
  <rv s="2">
    <v>https://www.bing.com/th?id=A1549c61c82333da41244bd6918212e94&amp;qlt=95</v>
    <v>https://www.bing.com/images/search?form=xlimg&amp;q=ppg+industries</v>
    <v>Image of PPG Industries Inc</v>
  </rv>
  <rv s="3">
    <v>en-US</v>
    <v>a214h7</v>
    <v>268435456</v>
    <v>268435457</v>
    <v>1</v>
    <v>5</v>
    <v>PPG Industries Inc</v>
    <v>7</v>
    <v>8</v>
    <v>Finance</v>
    <v>4</v>
    <v>122.0697</v>
    <v>100.36</v>
    <v>1.5117700000000001</v>
    <v>Michael H. McGarry</v>
    <v>-0.02</v>
    <v>-1.8200000000000001E-4</v>
    <v>PPG is a global producer of coatings. The company is the world's largest producer of coatings after the purchase of selected AkzoNobel assets. PPG's products are sold to a wide variety of end users, including the automotive, aerospace, construction, and industrial markets. The company has a footprint in many regions around the globe, with less than half of sales coming from North America in recent years. PPG is focused on its coatings and specialty products and expansion into emerging regions, as exemplified by the Comex acquisition.</v>
    <v>USD</v>
    <v>47200</v>
    <v>NYSE</v>
    <v>NYS</v>
    <v>126</v>
    <v>One PPG Place, Pittsburgh, PA 15272 USA</v>
    <v>110.16</v>
    <v>768</v>
    <v>Specialty Chemicals</v>
    <v>Stock</v>
    <v>8/08/2018 15:35:18</v>
    <v>17</v>
    <v>108.58</v>
    <v>26551806189.84</v>
    <v>PPG Industries Inc</v>
    <v>110.16</v>
    <v>22.321428999999998</v>
    <v>109.96</v>
    <v>109.94</v>
    <v>241467862.76682401</v>
    <v>PPG</v>
    <v>143642</v>
    <v>1855214.9365079401</v>
    <v>1883</v>
  </rv>
  <rv s="1">
    <v>769</v>
  </rv>
  <rv s="2">
    <v>https://www.bing.com/th?id=A61d8d1fb2fbaee6e1dfda7c9c6135b79&amp;qlt=95</v>
    <v>https://www.bing.com/images/search?form=xlimg&amp;q=centerpoint+energy</v>
    <v>Image of CenterPoint Energy Inc</v>
  </rv>
  <rv s="3">
    <v>en-US</v>
    <v>a1q1tc</v>
    <v>268435456</v>
    <v>268435457</v>
    <v>1</v>
    <v>5</v>
    <v>CenterPoint Energy Inc</v>
    <v>7</v>
    <v>8</v>
    <v>Finance</v>
    <v>4</v>
    <v>30.45</v>
    <v>24.81</v>
    <v>0.51466699999999999</v>
    <v>Scott M. Prochazka</v>
    <v>-5.0000000000000001E-3</v>
    <v>-1.7699999999999999E-4</v>
    <v>CenterPoint Energy owns a portfolio of energy-related businesses. Its regulated electric utility provides transmission and distribution services to Houston and the surrounding area. The company has natural gas distribution systems in six states, including the cities of Houston and Minneapolis. CenterPoint owns approximately 54% of Enable Midstream Partners, a partnership consisting of natural gas processing and storage facilities and more than 21,000 miles of interstate, intrastate, and gathering pipelines in the midcontinent region.</v>
    <v>USD</v>
    <v>7977</v>
    <v>NYSE</v>
    <v>NYS</v>
    <v>126</v>
    <v>1111 Louisiana, Houston, TX 77002 USA</v>
    <v>28.305</v>
    <v>771</v>
    <v>Utilities - Regulated Gas</v>
    <v>Stock</v>
    <v>8/08/2018 15:36:47</v>
    <v>17</v>
    <v>28.08</v>
    <v>12191391770.75</v>
    <v>CenterPoint Energy Inc</v>
    <v>28.25</v>
    <v>7.8740160000000001</v>
    <v>28.27</v>
    <v>28.265000000000001</v>
    <v>431248382.41068298</v>
    <v>CNP</v>
    <v>396035</v>
    <v>3765524.9523809501</v>
    <v>2001</v>
  </rv>
  <rv s="1">
    <v>772</v>
  </rv>
  <rv s="2">
    <v>https://www.bing.com/th?id=A5f475a377b75db6d0e663e4c5e81a369&amp;qlt=95</v>
    <v>https://www.bing.com/images/search?form=xlimg&amp;q=carnival+corporation+and+plc</v>
    <v>Image of Carnival Corp</v>
  </rv>
  <rv s="8">
    <v>en-US</v>
    <v>a1pctc</v>
    <v>268435456</v>
    <v>268435457</v>
    <v>1</v>
    <v>15</v>
    <v>Carnival Corp</v>
    <v>7</v>
    <v>8</v>
    <v>Finance</v>
    <v>4</v>
    <v>72.7</v>
    <v>56.45</v>
    <v>0.85731100000000005</v>
    <v>-0.01</v>
    <v>-1.7000000000000001E-4</v>
    <v>Carnival is the largest global cruise company, with more than 100 ships on the seas. Its portfolio of brands includes Carnival Cruise Lines, Holland America, Princess Cruises, and Seabourn in North America; P&amp;O Cruises and Cunard Line in the United Kingdom; Aida in Germany; Costa Cruises in Southern Europe; P&amp;O Cruises in Australia; and Fathom, supporting impact travel. Carnival also owns Holland America Princess Alaska Tours in Alaska and the Canadian Yukon. Carnival's brands attract more than 12 million guests annually.</v>
    <v>USD</v>
    <v>99200</v>
    <v>NYSE</v>
    <v>NYS</v>
    <v>126</v>
    <v>3655 North West 87th Avenue, Miami, FL 33178-2428 PAN</v>
    <v>59.26</v>
    <v>774</v>
    <v>Leisure</v>
    <v>Stock</v>
    <v>8/08/2018 15:36:18</v>
    <v>17</v>
    <v>58.604999999999997</v>
    <v>43282351508.255997</v>
    <v>Carnival Corp</v>
    <v>59.13</v>
    <v>14.903130000000001</v>
    <v>58.69</v>
    <v>58.68</v>
    <v>737474041.71504498</v>
    <v>CCL</v>
    <v>586081</v>
    <v>2075664.0952381</v>
    <v>1972</v>
  </rv>
  <rv s="1">
    <v>775</v>
  </rv>
  <rv s="2">
    <v>https://www.bing.com/th?id=A561115463c5145d6e3c8083ffefbbe04&amp;qlt=95</v>
    <v>https://www.bing.com/images/search?form=xlimg&amp;q=the+cooper+companies</v>
    <v>Image of The Cooper Companies Inc</v>
  </rv>
  <rv s="3">
    <v>en-US</v>
    <v>a1q5hw</v>
    <v>268435456</v>
    <v>268435457</v>
    <v>1</v>
    <v>5</v>
    <v>The Cooper Companies Inc</v>
    <v>7</v>
    <v>8</v>
    <v>Finance</v>
    <v>4</v>
    <v>261.57</v>
    <v>216.47</v>
    <v>0.65735100000000002</v>
    <v>Albert G. White,III</v>
    <v>-0.03</v>
    <v>-1.1599999999999999E-4</v>
    <v>Cooper Companies operates two units: CooperVision and CooperSurgical. Accounting for over 75% of total sales, CooperVision is one of the world's top four developers and manufacturers of contact lenses. Over 50% of CooperVision's sales are in international territories. The second unit, CooperSurgical, develops and manufactures diagnostic and surgical products for gynecologists and obstetricians.</v>
    <v>USD</v>
    <v>11800</v>
    <v>NYSE</v>
    <v>NYS</v>
    <v>126</v>
    <v>6140 Stoneridge Mall Road, Pleasanton, CA 94588 USA</v>
    <v>258.935</v>
    <v>777</v>
    <v>Medical Instruments &amp; Supplies</v>
    <v>Stock</v>
    <v>8/08/2018 15:34:23</v>
    <v>17</v>
    <v>255.5</v>
    <v>12561835669.870501</v>
    <v>The Cooper Companies Inc</v>
    <v>257.89999999999998</v>
    <v>99.009900999999999</v>
    <v>257.55</v>
    <v>257.52</v>
    <v>48774357.095206797</v>
    <v>COO</v>
    <v>56236</v>
    <v>419209.58064516098</v>
    <v>1980</v>
  </rv>
  <rv s="1">
    <v>778</v>
  </rv>
  <rv s="2">
    <v>https://www.bing.com/th?id=Afee05f9a1721b2f59040aeb320e72122&amp;qlt=95</v>
    <v>https://www.bing.com/images/search?form=xlimg&amp;q=american+water+company</v>
    <v>Image of American Water Works Co Inc</v>
  </rv>
  <rv s="3">
    <v>en-US</v>
    <v>a1o1jc</v>
    <v>268435456</v>
    <v>268435457</v>
    <v>1</v>
    <v>5</v>
    <v>American Water Works Co Inc</v>
    <v>7</v>
    <v>8</v>
    <v>Finance</v>
    <v>4</v>
    <v>92.37</v>
    <v>76.040000000000006</v>
    <v>0.16547100000000001</v>
    <v>Ms. Susan N. Story</v>
    <v>-5.0000000000000001E-3</v>
    <v>-5.7000000000000003E-5</v>
    <v xml:space="preserve">Founded in 1886, American Water Works is the largest investor-owned U.S. water and wastewater utility, serving approximately 3.4 million customers in 16 states. It provides water and wastewater services to residential, commercial, and industrial customers, and operates predominantly in regulated markets, which account for over 90% of earnings. Its nonregulated market-based businesses provide wastewater management operations for military bases, municipalities, oil and gas exploration and production companies, and other industrial customers. </v>
    <v>USD</v>
    <v>6900</v>
    <v>NYSE</v>
    <v>NYS</v>
    <v>126</v>
    <v>1025 Laurel Oak Road, Voorhees, NJ 08043 USA</v>
    <v>88.33</v>
    <v>780</v>
    <v>Utilities - Regulated Water</v>
    <v>Stock</v>
    <v>8/08/2018 15:36:44</v>
    <v>17</v>
    <v>87.71</v>
    <v>15888728189.940001</v>
    <v>American Water Works Co Inc</v>
    <v>87.94</v>
    <v>33.670034000000001</v>
    <v>88.125</v>
    <v>88.12</v>
    <v>180297624.85038301</v>
    <v>AWK</v>
    <v>93642</v>
    <v>772061.03174603195</v>
    <v>1936</v>
  </rv>
  <rv s="1">
    <v>781</v>
  </rv>
  <rv s="0">
    <v>en-US</v>
    <v>a242qh</v>
    <v>268435456</v>
    <v>268435457</v>
    <v>1</v>
    <v>0</v>
    <v>TransDigm Group Inc</v>
    <v>2</v>
    <v>3</v>
    <v>Finance</v>
    <v>4</v>
    <v>376.39</v>
    <v>249.57</v>
    <v>0.84981300000000004</v>
    <v>Mr. Kevin M. Stein</v>
    <v>0</v>
    <v>0</v>
    <v xml:space="preserve">TransDigm manufactures products for electronic, fluid, power, and mechanical motion control onboard commercial and military aircraft and helicopters. It also supplies products used for cabin structures, lighting, laminates, pallets, and a host of other applications. In fiscal 2017, the company generated about 70% of its sales from commercial aerospace customers and 30% from defense customers, noting that the latter is increasing as a percentage of sales. </v>
    <v>USD</v>
    <v>9200</v>
    <v>NYSE</v>
    <v>NYS</v>
    <v>126</v>
    <v>1301 East 9th Street, Cleveland, OH 44114 USA</v>
    <v>360</v>
    <v>Aerospace &amp; Defense</v>
    <v>Stock</v>
    <v>8/08/2018 15:28:05</v>
    <v>17</v>
    <v>355.46</v>
    <v>18718707120.32</v>
    <v>TransDigm Group Inc</v>
    <v>357.22</v>
    <v>27.322403999999999</v>
    <v>356.85</v>
    <v>356.85</v>
    <v>52455393.359450698</v>
    <v>TDG</v>
    <v>81293</v>
    <v>330730.61904761899</v>
    <v>2003</v>
  </rv>
  <rv s="1">
    <v>783</v>
  </rv>
  <rv s="2">
    <v>https://www.bing.com/th?id=Adfe410b95d6678449580544f751cf8a5&amp;qlt=95</v>
    <v>https://www.bing.com/images/search?form=xlimg&amp;q=newmont+mining+corporation</v>
    <v>Image of Newmont Mining Corp</v>
  </rv>
  <rv s="3">
    <v>en-US</v>
    <v>a1yeec</v>
    <v>268435456</v>
    <v>268435457</v>
    <v>1</v>
    <v>5</v>
    <v>Newmont Mining Corp</v>
    <v>7</v>
    <v>8</v>
    <v>Finance</v>
    <v>4</v>
    <v>42.04</v>
    <v>34.197699999999998</v>
    <v>0.22201899999999999</v>
    <v>Mr. Gary J. Goldberg</v>
    <v>0</v>
    <v>0</v>
    <v>Newmont Mining is one of the world's largest gold producers. In 2017, the firm produced nearly 5.3 million attributable ounces of gold and 50 million attributable pounds of copper. North America accounted for 42% of attributable gold production, South America 13%, Australia 30%, and Africa 16%. As of Dec. 31, 2017, Newmont had 68.5 million attributable ounces of proven and probable gold reserves.</v>
    <v>USD</v>
    <v>12547</v>
    <v>NYSE</v>
    <v>NYS</v>
    <v>126</v>
    <v>6363 South Fiddlers Green Circle, Greenwood Village, CO 80111 USA</v>
    <v>36.399000000000001</v>
    <v>785</v>
    <v>Gold</v>
    <v>Stock</v>
    <v>8/08/2018 15:36:50</v>
    <v>17</v>
    <v>36.049999999999997</v>
    <v>19309034134.599998</v>
    <v>Newmont Mining Corp</v>
    <v>36.200000000000003</v>
    <v>156.25</v>
    <v>36.049999999999997</v>
    <v>36.049999999999997</v>
    <v>535618145.20388401</v>
    <v>NEM</v>
    <v>1778630</v>
    <v>3782292.4375</v>
    <v>1921</v>
  </rv>
  <rv s="1">
    <v>786</v>
  </rv>
  <rv s="14">
    <v>en-US</v>
    <v>a1s6ww</v>
    <v>268435456</v>
    <v>268435457</v>
    <v>1</v>
    <v>22</v>
    <v>Eversource Energy</v>
    <v>2</v>
    <v>3</v>
    <v>Finance</v>
    <v>4</v>
    <v>66.150000000000006</v>
    <v>52.76</v>
    <v>0.306562</v>
    <v>0</v>
    <v>0</v>
    <v>Eversource Energy, previously Northeast Utilities, is a diversified holding company with subsidiaries that provide regulated electric, gas and water distribution service. With the addition of NStar's Massachusetts utilities in 2012 and Aquarion in 2017, the company's utilities now serve 4 million customers in the region. Eversource exited most of its unregulated businesses in 2006.</v>
    <v>USD</v>
    <v>8084</v>
    <v>NYSE</v>
    <v>NYS</v>
    <v>126</v>
    <v>300 Cadwell Drive, Springfield, MA 1104 USA</v>
    <v>60.97</v>
    <v>Utilities - Regulated Electric</v>
    <v>Stock</v>
    <v>8/08/2018 15:34:18</v>
    <v>17</v>
    <v>60.49</v>
    <v>19282501416.799999</v>
    <v>Eversource Energy</v>
    <v>60.74</v>
    <v>19.193857999999999</v>
    <v>60.99</v>
    <v>60.99</v>
    <v>316158409.85079497</v>
    <v>ES</v>
    <v>131880</v>
    <v>2012128.875</v>
  </rv>
  <rv s="1">
    <v>788</v>
  </rv>
  <rv s="10">
    <v>en-US</v>
    <v>a1wkbh</v>
    <v>268435456</v>
    <v>268435457</v>
    <v>1</v>
    <v>17</v>
    <v>Kinder Morgan Inc</v>
    <v>2</v>
    <v>3</v>
    <v>Finance</v>
    <v>4</v>
    <v>19.850000000000001</v>
    <v>14.69</v>
    <v>0.67684599999999995</v>
    <v>0</v>
    <v>0</v>
    <v>Kinder Morgan is the largest midstream energy firm in North America, with more than 70,000 miles of gas pipelines making up its largest business segment. The company is active in the transportation, storage and processing of natural gas, crude oil, refined products, and carbon dioxide and is the largest handler of ethanol in the country. The majority of Kinder Morgan's cash flows stem from fee-based contracts that provide insulation from commodity prices.</v>
    <v>USD</v>
    <v>10897</v>
    <v>NYSE</v>
    <v>NYS</v>
    <v>126</v>
    <v>1001 Louisiana Street, Houston, TX 77002 USA</v>
    <v>18</v>
    <v>Oil &amp; Gas Midstream</v>
    <v>Stock</v>
    <v>8/08/2018 15:36:27</v>
    <v>17</v>
    <v>17.89</v>
    <v>39711887315.150002</v>
    <v>Kinder Morgan Inc</v>
    <v>17.920000000000002</v>
    <v>357.14285699999999</v>
    <v>17.97</v>
    <v>17.97</v>
    <v>2209899127.1647201</v>
    <v>KMI</v>
    <v>2868626</v>
    <v>12094351.692307699</v>
    <v>2006</v>
  </rv>
  <rv s="1">
    <v>790</v>
  </rv>
  <rv s="2">
    <v>https://www.bing.com/th?id=A9cc39e40a94d50e5116ca62277805929&amp;qlt=95</v>
    <v>https://www.bing.com/images/search?form=xlimg&amp;q=general+motors</v>
    <v>Image of General Motors Co</v>
  </rv>
  <rv s="3">
    <v>en-US</v>
    <v>a1tyrw</v>
    <v>268435456</v>
    <v>268435457</v>
    <v>1</v>
    <v>5</v>
    <v>General Motors Co</v>
    <v>7</v>
    <v>8</v>
    <v>Finance</v>
    <v>4</v>
    <v>46.76</v>
    <v>34.5</v>
    <v>1.5862639999999999</v>
    <v>Mary T. Barra</v>
    <v>0</v>
    <v>0</v>
    <v>General Motors Co. emerged from the bankruptcy of General Motors Corp. (old GM) in July 2009. GM has eight brands and operates under three segments: GM North America, GM International, and GM Financial. The United States now has four brands instead of eight. The company remains the market leader in the U.S. with 17.4% share in 2017. GM Financial became the company's captive finance arm in October 2010 via the purchase of AmeriCredit.</v>
    <v>USD</v>
    <v>180000</v>
    <v>NYSE</v>
    <v>NYS</v>
    <v>126</v>
    <v>300 Renaissance Center, Detroit, MI 48265-3000 USA</v>
    <v>37.69</v>
    <v>792</v>
    <v>Auto Manufacturers</v>
    <v>Stock</v>
    <v>8/08/2018 15:36:11</v>
    <v>17</v>
    <v>37.284999999999997</v>
    <v>52936529616.32</v>
    <v>General Motors Co</v>
    <v>37.61</v>
    <v>172.413793</v>
    <v>37.590000000000003</v>
    <v>37.590000000000003</v>
    <v>1408260963.4562399</v>
    <v>GM</v>
    <v>1623454</v>
    <v>7943786.4375</v>
    <v>2009</v>
  </rv>
  <rv s="1">
    <v>793</v>
  </rv>
  <rv s="0">
    <v>en-US</v>
    <v>a23tz2</v>
    <v>268435456</v>
    <v>268435457</v>
    <v>1</v>
    <v>0</v>
    <v>Skyworks Solutions Inc</v>
    <v>2</v>
    <v>3</v>
    <v>Finance</v>
    <v>4</v>
    <v>117.65</v>
    <v>86.13</v>
    <v>0.54432599999999998</v>
    <v>Liam K. Griffin</v>
    <v>0</v>
    <v>0</v>
    <v>Skyworks Solutions produces semiconductors for wireless handsets that are used to enable wireless connectivity. Its main products include power amplifiers, filters, and integrated front-end modules that support wireless transmissions. Skyworks' customers are mostly large smartphone manufacturers, but the firm also has a growing presence in nonhandset applications.</v>
    <v>USD</v>
    <v>8400</v>
    <v>NASDAQ</v>
    <v>NAS</v>
    <v>126</v>
    <v>20 Sylvan Road, Woburn, MA 01801 USA</v>
    <v>96.25</v>
    <v>Semiconductors</v>
    <v>Stock</v>
    <v>8/08/2018 15:36:43</v>
    <v>17</v>
    <v>95.46</v>
    <v>17184018135.450001</v>
    <v>Skyworks Solutions Inc</v>
    <v>96.06</v>
    <v>19.193857999999999</v>
    <v>96.08</v>
    <v>96.08</v>
    <v>178851146.28902999</v>
    <v>SWKS</v>
    <v>191179</v>
    <v>1736164.109375</v>
    <v>1962</v>
  </rv>
  <rv s="1">
    <v>795</v>
  </rv>
  <rv s="2">
    <v>https://www.bing.com/th?id=A3ec3801766397aed82da1fc7be794983&amp;qlt=95</v>
    <v>https://www.bing.com/images/search?form=xlimg&amp;q=booking+holdings</v>
    <v>Image of Booking Holdings Inc</v>
  </rv>
  <rv s="3">
    <v>en-US</v>
    <v>az6g8m</v>
    <v>268435456</v>
    <v>268435457</v>
    <v>1</v>
    <v>5</v>
    <v>Booking Holdings Inc</v>
    <v>7</v>
    <v>8</v>
    <v>Finance</v>
    <v>4</v>
    <v>2228.9899999999998</v>
    <v>1630.56</v>
    <v>1.213141</v>
    <v>Mr. Glenn D. Fogel</v>
    <v>0.04</v>
    <v>1.9000000000000001E-5</v>
    <v>Booking is the world’s largest online travel agency by revenue, offering booking services for hotel and vacation rooms, airline tickets, rental cars, restaurant reservations, cruises, and other vacation packages. The company operates a number of branded travel booking sites, including Priceline.com, Booking.com, Agoda, OpenTable, and Rentalcars.com, and has expanded into travel media with the acquisitions of Kayak and Momondo. Transaction fees for online bookings account for the bulk of revenue and profits.</v>
    <v>USD</v>
    <v>23000</v>
    <v>NASDAQ</v>
    <v>NAS</v>
    <v>126</v>
    <v>800 Connecticut Avenue, Norwalk, CT 06854 USA</v>
    <v>2084.9</v>
    <v>797</v>
    <v>Leisure</v>
    <v>Stock</v>
    <v>8/08/2018 15:35:18</v>
    <v>17</v>
    <v>2060.0100000000002</v>
    <v>99957271379.199997</v>
    <v>Booking Holdings Inc</v>
    <v>2077.87</v>
    <v>41.493775999999997</v>
    <v>2078.0500000000002</v>
    <v>2078.09</v>
    <v>48101475.604148097</v>
    <v>BKNG</v>
    <v>124664</v>
    <v>320161.59375</v>
    <v>1997</v>
  </rv>
  <rv s="1">
    <v>798</v>
  </rv>
  <rv s="2">
    <v>https://www.bing.com/th?id=A0e328d6898c5c2d7f5061b776c9b23d0&amp;qlt=95</v>
    <v>https://www.bing.com/images/search?form=xlimg&amp;q=accenture+plc</v>
    <v>Image of Accenture PLC</v>
  </rv>
  <rv s="3">
    <v>en-US</v>
    <v>a1mthw</v>
    <v>268435456</v>
    <v>268435457</v>
    <v>1</v>
    <v>5</v>
    <v>Accenture PLC</v>
    <v>7</v>
    <v>8</v>
    <v>Finance</v>
    <v>4</v>
    <v>168.95</v>
    <v>127.26</v>
    <v>0.95771099999999998</v>
    <v>Pierre Nanterme</v>
    <v>0.01</v>
    <v>6.2000000000000003E-5</v>
    <v>Accenture is a leading provider of management consulting, technology services, and outsourcing. The firm is truly global, with operations in over 120 countries and roughly 420,000 employees. The company has extensive industry experience and relationships with many market leading firms, and 94 of the Fortune Global 100 companies and more than 80% of the Fortune Global 500 companies work with Accenture. While the firm is headquartered in Dublin, Ireland, the majority of operations are conducted via New York and Chicago.</v>
    <v>USD</v>
    <v>435000</v>
    <v>NYSE</v>
    <v>NYS</v>
    <v>126</v>
    <v>1 Grand Canal Square, Dublin,  2 IRL</v>
    <v>161.65</v>
    <v>800</v>
    <v>Information Technology Services</v>
    <v>Stock</v>
    <v>8/08/2018 15:35:45</v>
    <v>17</v>
    <v>160.90010000000001</v>
    <v>103350850909.2</v>
    <v>Accenture PLC</v>
    <v>161.1</v>
    <v>25.706941</v>
    <v>161.16</v>
    <v>161.16999999999999</v>
    <v>641293440.73715603</v>
    <v>ACN</v>
    <v>279819</v>
    <v>1955669.6984127001</v>
    <v>2009</v>
  </rv>
  <rv s="1">
    <v>801</v>
  </rv>
  <rv s="0">
    <v>en-US</v>
    <v>a1s4mw</v>
    <v>268435456</v>
    <v>268435457</v>
    <v>1</v>
    <v>0</v>
    <v>Equinix Inc</v>
    <v>2</v>
    <v>3</v>
    <v>Finance</v>
    <v>4</v>
    <v>495.34500000000003</v>
    <v>370.79</v>
    <v>0.514656</v>
    <v>Peter F. Van Camp</v>
    <v>0.04</v>
    <v>8.8999999999999995E-5</v>
    <v>Founded in 1998, Equinix is the world’s largest network-neutral provider of retail data center co-location and interconnection services. Its customers include network services firms, cloud and IT service providers, financial service firms, digital and media content providers, and other enterprise clients. The firm relies on its network of over 145 data centers in 15 countries on five continents to serve over 9,000 customers, including 1,000-plus network services providers. The firm transitioned into a REIT in 2015.</v>
    <v>USD</v>
    <v>7273</v>
    <v>NASDAQ</v>
    <v>NAS</v>
    <v>126</v>
    <v>One Lagoon Drive, Redwood City, CA 94065 USA</v>
    <v>449.82</v>
    <v>REIT - Diversified</v>
    <v>Stock</v>
    <v>8/08/2018 15:35:18</v>
    <v>17</v>
    <v>446.48</v>
    <v>35570066213.519997</v>
    <v>Equinix Inc</v>
    <v>448.74</v>
    <v>140.84506999999999</v>
    <v>447.97</v>
    <v>448.01</v>
    <v>79402786.377480596</v>
    <v>EQIX</v>
    <v>152682</v>
    <v>523134.21875</v>
    <v>1998</v>
  </rv>
  <rv s="1">
    <v>803</v>
  </rv>
  <rv s="2">
    <v>https://www.bing.com/th?id=Ad102cceb6e5fcf8cde580f9b0f3c5d30&amp;qlt=95</v>
    <v>https://www.bing.com/images/search?form=xlimg&amp;q=intuit</v>
    <v>Image of Intuit Inc</v>
  </rv>
  <rv s="3">
    <v>en-US</v>
    <v>a1vmtc</v>
    <v>268435456</v>
    <v>268435457</v>
    <v>1</v>
    <v>5</v>
    <v>Intuit Inc</v>
    <v>7</v>
    <v>8</v>
    <v>Finance</v>
    <v>4</v>
    <v>219.46</v>
    <v>133.6</v>
    <v>1.1748670000000001</v>
    <v>Mr. Brad D. Smith</v>
    <v>0.03</v>
    <v>1.4300000000000001E-4</v>
    <v>Intuit develops and markets well-known and trusted software products such as QuickBooks for small-business accounting, TurboTax for preparing personal tax returns, and Mint for managing personal finances. The firm is targeting the additional needs of small businesses with payroll and payment processing products. Intuit was founded in 1983 and is based in Mountain View, California.</v>
    <v>USD</v>
    <v>8200</v>
    <v>NASDAQ</v>
    <v>NAS</v>
    <v>126</v>
    <v>2700 Coast Avenue, Mountain View, CA 94043 USA</v>
    <v>210.1</v>
    <v>805</v>
    <v>Software - Application</v>
    <v>Stock</v>
    <v>8/08/2018 15:35:28</v>
    <v>17</v>
    <v>208.11</v>
    <v>53791167438.480003</v>
    <v>Intuit Inc</v>
    <v>209.7</v>
    <v>45.454545000000003</v>
    <v>209.47</v>
    <v>209.5</v>
    <v>256796521.88131899</v>
    <v>INTU</v>
    <v>224135</v>
    <v>1230975.1111111101</v>
    <v>1984</v>
  </rv>
  <rv s="1">
    <v>806</v>
  </rv>
  <rv s="10">
    <v>en-US</v>
    <v>a1z6nm</v>
    <v>268435456</v>
    <v>268435457</v>
    <v>1</v>
    <v>17</v>
    <v>ONEOK Inc</v>
    <v>2</v>
    <v>3</v>
    <v>Finance</v>
    <v>4</v>
    <v>71.989999999999995</v>
    <v>49.65</v>
    <v>1.048227</v>
    <v>0.01</v>
    <v>1.47E-4</v>
    <v>Oneok provides natural gas gathering, processing, storage, and transportation as well as natural gas liquids transportation and fractionation. It owns extensive assets in the midcontinent, Permian, and Rocky Mountain regions.</v>
    <v>USD</v>
    <v>2470</v>
    <v>NYSE</v>
    <v>NYS</v>
    <v>126</v>
    <v>100 West Fifth Street, Tulsa, OK 74103 USA</v>
    <v>68.534999999999997</v>
    <v>Oil &amp; Gas Midstream</v>
    <v>Stock</v>
    <v>8/08/2018 15:36:25</v>
    <v>17</v>
    <v>67.77</v>
    <v>28133576516.34</v>
    <v>ONEOK Inc</v>
    <v>67.959999999999994</v>
    <v>36.49635</v>
    <v>68.22</v>
    <v>68.23</v>
    <v>412394847.79155701</v>
    <v>OKE</v>
    <v>392792</v>
    <v>2214526.59375</v>
    <v>1906</v>
  </rv>
  <rv s="1">
    <v>808</v>
  </rv>
  <rv s="0">
    <v>en-US</v>
    <v>a1nl4c</v>
    <v>268435456</v>
    <v>268435457</v>
    <v>1</v>
    <v>0</v>
    <v>Anadarko Petroleum Corp</v>
    <v>2</v>
    <v>3</v>
    <v>Finance</v>
    <v>4</v>
    <v>76.6999</v>
    <v>39.96</v>
    <v>1.2843599999999999</v>
    <v>R.A. (Al) Walker</v>
    <v>0.01</v>
    <v>1.55E-4</v>
    <v>Anadarko Petroleum, based in The Woodlands, Texas, is one of the largest independent exploration and production companies in North America. Its asset base includes conventional and unconventional properties in the U.S. and deepwater oil and gas projects in the Gulf of Mexico and Africa. At the end of 2017, proven reserves totaled 1.44 billion boe, with net production of 672 mboe/d.</v>
    <v>USD</v>
    <v>4400</v>
    <v>NYSE</v>
    <v>NYS</v>
    <v>126</v>
    <v>1201 Lake Robbins Drive, The Woodlands, TX 77380-1046 USA</v>
    <v>65.16</v>
    <v>Oil &amp; Gas E&amp;P</v>
    <v>Stock</v>
    <v>8/08/2018 15:36:48</v>
    <v>17</v>
    <v>63.93</v>
    <v>33289999845.630001</v>
    <v>Anadarko Petroleum Corp</v>
    <v>64.150000000000006</v>
    <v>88.495575000000002</v>
    <v>64.56</v>
    <v>64.569999999999993</v>
    <v>515644359.44284397</v>
    <v>APC</v>
    <v>2543407</v>
    <v>4446430.5555555597</v>
    <v>1985</v>
  </rv>
  <rv s="1">
    <v>810</v>
  </rv>
  <rv s="2">
    <v>https://www.bing.com/th?id=Ae30eb2aba508774795220e04b9a70d6f&amp;qlt=95</v>
    <v>https://www.bing.com/images/search?form=xlimg&amp;q=kansas+city+southern</v>
    <v>Image of Kansas City Southern</v>
  </rv>
  <rv s="3">
    <v>en-US</v>
    <v>a1wobh</v>
    <v>268435456</v>
    <v>268435457</v>
    <v>1</v>
    <v>5</v>
    <v>Kansas City Southern</v>
    <v>7</v>
    <v>8</v>
    <v>Finance</v>
    <v>4</v>
    <v>117.79</v>
    <v>99.47</v>
    <v>0.83237300000000003</v>
    <v>Patrick J. Ottensmeyer</v>
    <v>0.02</v>
    <v>1.73E-4</v>
    <v>Kansas City Southern, the smallest Class I railroad, derives about half of its $2.3 billion revenue on 3,100 miles of track in the Central and Southern U.S. Remaining sales are produced by operating concessions on 3,200 miles of rail in Mexico and 47 miles of track adjacent to the Panama Canal. KCS' freight includes industrial and forest products (23% of total revenue), agriculture and minerals (18%), chemicals and petroleum (21%), energy (11%), intermodal (14%), and autos (9%); other revenue stems from switching, demurrage, and the like.</v>
    <v>USD</v>
    <v>7130</v>
    <v>NYSE</v>
    <v>NYS</v>
    <v>126</v>
    <v>427 West 12th Street, Kansas City, MO 64105 USA</v>
    <v>115.82</v>
    <v>812</v>
    <v>Railroads</v>
    <v>Stock</v>
    <v>8/08/2018 15:32:48</v>
    <v>17</v>
    <v>115.39</v>
    <v>11817770819.040001</v>
    <v>Kansas City Southern</v>
    <v>115.47</v>
    <v>12.330456</v>
    <v>115.72</v>
    <v>115.74</v>
    <v>102123840.46871801</v>
    <v>KSU</v>
    <v>87692</v>
    <v>941548</v>
    <v>1887</v>
  </rv>
  <rv s="1">
    <v>813</v>
  </rv>
  <rv s="0">
    <v>en-US</v>
    <v>a21gpr</v>
    <v>268435456</v>
    <v>268435457</v>
    <v>1</v>
    <v>0</v>
    <v>Praxair Inc</v>
    <v>2</v>
    <v>3</v>
    <v>Finance</v>
    <v>4</v>
    <v>168.54</v>
    <v>127.36</v>
    <v>1.1146670000000001</v>
    <v>Stephen F. Angel</v>
    <v>0.03</v>
    <v>1.9099999999999998E-4</v>
    <v>Praxair is the largest industrial gas supplier in North America and South America and among the largest globally. The company has a growing presence in Asia and is well-established in Europe. Its three main distribution businesses--on-site, merchant liquid, and packaged or cylinder gases--represent 30%, 34%, and 27% of sales, respectively. Praxair serves diverse industries, including healthcare, petroleum refining, aerospace, and chemicals. Revenue and operating income in 2017 totaled $11.4 billion and $2.4 billion, respectively.</v>
    <v>USD</v>
    <v>26658</v>
    <v>NYSE</v>
    <v>NYS</v>
    <v>126</v>
    <v>10 Riverview Drive, Danbury, CT 06810-6268 USA</v>
    <v>157.96</v>
    <v>Specialty Chemicals</v>
    <v>Stock</v>
    <v>8/08/2018 15:36:18</v>
    <v>17</v>
    <v>156.49</v>
    <v>45186782939.919998</v>
    <v>Praxair Inc</v>
    <v>157.41</v>
    <v>32.894736999999999</v>
    <v>157.01</v>
    <v>157.04</v>
    <v>287795573.14769799</v>
    <v>PX</v>
    <v>498415</v>
    <v>1436356.859375</v>
    <v>1907</v>
  </rv>
  <rv s="1">
    <v>815</v>
  </rv>
  <rv s="2">
    <v>https://www.bing.com/th?id=Aeb8a86ebb885a459f92caf00aa89b6f8&amp;qlt=95</v>
    <v>https://www.bing.com/images/search?form=xlimg&amp;q=vornado+realty+trust</v>
    <v>Image of Vornado Realty Trust</v>
  </rv>
  <rv s="3">
    <v>en-US</v>
    <v>a25g5r</v>
    <v>268435456</v>
    <v>268435457</v>
    <v>1</v>
    <v>5</v>
    <v>Vornado Realty Trust</v>
    <v>7</v>
    <v>8</v>
    <v>Finance</v>
    <v>4</v>
    <v>80.3</v>
    <v>64.134500000000003</v>
    <v>0.84677500000000006</v>
    <v>Steven Roth</v>
    <v>0.02</v>
    <v>2.7500000000000002E-4</v>
    <v>Vornado owns and has ownership interest in Class A office and retail properties highly concentrated in Manhattan, with additional properties in San Francisco and Chicago. It operates as a real estate investment trust.</v>
    <v>USD</v>
    <v>3989</v>
    <v>NYSE</v>
    <v>NYS</v>
    <v>126</v>
    <v>888 Seventh Avenue, New York, NY 10019 USA</v>
    <v>73.05</v>
    <v>817</v>
    <v>REIT - Office</v>
    <v>Stock</v>
    <v>8/08/2018 15:33:04</v>
    <v>17</v>
    <v>72.58</v>
    <v>13858835167.450001</v>
    <v>Vornado Realty Trust</v>
    <v>72.91</v>
    <v>104.166667</v>
    <v>72.83</v>
    <v>72.849999999999994</v>
    <v>190290198.64684901</v>
    <v>VNO</v>
    <v>106003</v>
    <v>922620.79032258096</v>
    <v>2008</v>
  </rv>
  <rv s="1">
    <v>818</v>
  </rv>
  <rv s="2">
    <v>https://www.bing.com/th?id=A98d724db7d6e54fb5e9477d5e65a510b&amp;qlt=95</v>
    <v>https://www.bing.com/images/search?form=xlimg&amp;q=moody%27s+corporation</v>
    <v>Image of Moody's Corporation</v>
  </rv>
  <rv s="3">
    <v>en-US</v>
    <v>a1xear</v>
    <v>268435456</v>
    <v>268435457</v>
    <v>1</v>
    <v>5</v>
    <v>Moody's Corporation</v>
    <v>7</v>
    <v>8</v>
    <v>Finance</v>
    <v>4</v>
    <v>187.97499999999999</v>
    <v>126.28</v>
    <v>1.1297029999999999</v>
    <v>Mr. Raymond W. Mcdaniel, Jr</v>
    <v>0.05</v>
    <v>2.8899999999999998E-4</v>
    <v>Moody's Corporation publishes credit opinions, research, and ratings on fixed-income securities, issuers of securities, and other credit obligations. Customers include corporate and governmental issuers of securities as well as investors, investment banks, commercial banks, and other financial intermediaries. Its credit rating categories include corporate ratings that constitute the majority of sales, structured finance, financial institutions, and public finance. It also offers Moody Analytics which is a subscription-based debt capital research.</v>
    <v>USD</v>
    <v>12276</v>
    <v>NYSE</v>
    <v>NYS</v>
    <v>126</v>
    <v>7 World Trade Center at 250 Greenwich Street, New York, NY 10007 USA</v>
    <v>173.63</v>
    <v>820</v>
    <v>Capital Markets</v>
    <v>Stock</v>
    <v>8/08/2018 15:32:24</v>
    <v>17</v>
    <v>172.27</v>
    <v>33238999000</v>
    <v>Moody's Corporation</v>
    <v>173.14</v>
    <v>30.581040000000002</v>
    <v>173.22</v>
    <v>173.27</v>
    <v>191888921.602586</v>
    <v>MCO</v>
    <v>93482</v>
    <v>692294.890625</v>
    <v>1909</v>
  </rv>
  <rv s="1">
    <v>821</v>
  </rv>
  <rv s="2">
    <v>https://www.bing.com/th?id=A497db921c43ab76e6939f0f9b78d27e8&amp;qlt=95</v>
    <v>https://www.bing.com/images/search?form=xlimg&amp;q=hewlett+packard+enterprise</v>
    <v>Image of Hewlett Packard Enterprise Co</v>
  </rv>
  <rv s="7">
    <v>en-US</v>
    <v>a1utqh</v>
    <v>268435456</v>
    <v>268435457</v>
    <v>1</v>
    <v>13</v>
    <v>Hewlett Packard Enterprise Co</v>
    <v>7</v>
    <v>14</v>
    <v>Finance</v>
    <v>4</v>
    <v>19.475000000000001</v>
    <v>12.815</v>
    <v>Mr. Antonio Fabio Neri</v>
    <v>5.0000000000000001E-3</v>
    <v>3.1E-4</v>
    <v>HP Enterprise is a leading provider of IT infrastructure equipment, such as servers, storage, and networking. The company has three reporting segments: enterprise group, financial services, and corporate investments. The enterprise group is a core segment, consisting of servers, storage, networking, and technology services. The company uses both a direct and indirect go-to-market approach and it has a broad set of industry partnerships. HPE employs approximately 66,000 employees worldwide.</v>
    <v>USD</v>
    <v>66000</v>
    <v>NYSE</v>
    <v>NYS</v>
    <v>126</v>
    <v>3000 Hanover Street, Palo Alto, CA 94304 USA</v>
    <v>16.2</v>
    <v>823</v>
    <v>Communication Equipment</v>
    <v>Stock</v>
    <v>8/08/2018 15:34:44</v>
    <v>17</v>
    <v>16.07</v>
    <v>24465462258.435902</v>
    <v>Hewlett Packard Enterprise Co</v>
    <v>16.14</v>
    <v>8.6058520000000005</v>
    <v>16.135000000000002</v>
    <v>16.14</v>
    <v>1516297629.89996</v>
    <v>HPE</v>
    <v>985262</v>
    <v>9492307.3015873004</v>
    <v>2015</v>
  </rv>
  <rv s="1">
    <v>824</v>
  </rv>
  <rv s="0">
    <v>en-US</v>
    <v>a22i27</v>
    <v>268435456</v>
    <v>268435457</v>
    <v>1</v>
    <v>0</v>
    <v>SBA Communications Corp</v>
    <v>2</v>
    <v>3</v>
    <v>Finance</v>
    <v>4</v>
    <v>177.67</v>
    <v>137.16999999999999</v>
    <v>0.86108600000000002</v>
    <v>Jeffrey A. Stoops</v>
    <v>0.05</v>
    <v>3.1700000000000001E-4</v>
    <v>SBA Communications owns and leases roughly 28,000 cell towers throughout North America and South America. It leases space on its towers to wireless service providers, who install equipment on the towers to support their wireless networks. The company has a very concentrated customer base, with most revenue in each market being generated by just the top few mobile carriers. The company owns more than 16,000 towers in the U.S., which accounted for more than three fourths of the company’s total revenue in 2017. Internationally, SBA’s greatest presence is in Brazil, where it operates more than 8,000 towers. SBA operates as a real estate investment trust, or REIT, but does not expect to be required to pay a dividend under REIT rules until early next decade.</v>
    <v>USD</v>
    <v>1291</v>
    <v>NASDAQ</v>
    <v>NAS</v>
    <v>126</v>
    <v>8051 Congress Avenue, Boca Raton, FL 33487 USA</v>
    <v>158.88</v>
    <v>Telecom Services</v>
    <v>Stock</v>
    <v>8/08/2018 15:34:01</v>
    <v>17</v>
    <v>156.93</v>
    <v>18087983392.5</v>
    <v>SBA Communications Corp</v>
    <v>158.16999999999999</v>
    <v>625</v>
    <v>157.94999999999999</v>
    <v>158</v>
    <v>114517147.150997</v>
    <v>SBAC</v>
    <v>364246</v>
    <v>859163.53125</v>
    <v>1997</v>
  </rv>
  <rv s="1">
    <v>826</v>
  </rv>
  <rv s="10">
    <v>en-US</v>
    <v>axxc6h</v>
    <v>268435456</v>
    <v>268435457</v>
    <v>1</v>
    <v>17</v>
    <v>Principal Financial Group Inc</v>
    <v>2</v>
    <v>3</v>
    <v>Finance</v>
    <v>4</v>
    <v>75.584999999999994</v>
    <v>52.31</v>
    <v>1.4929250000000001</v>
    <v>0.02</v>
    <v>3.5499999999999996E-4</v>
    <v>Principal Financial Group Inc is a provider of retirement savings, investment, and insurance products, with approximately $540 billion in assets under management and nearly 20 million customers as of the recent quarter. It operates in four business segments that are Retirement and Income Solutions, Principal Global Investors, Principal International, and United States Insurance Solutions.The company receives maximum revenue in the form of premiums.</v>
    <v>USD</v>
    <v>15378</v>
    <v>NASDAQ</v>
    <v>NAS</v>
    <v>126</v>
    <v>711 High Street, Des Moines, IA 50392 USA</v>
    <v>56.54</v>
    <v>Insurance - Life</v>
    <v>Stock</v>
    <v>8/08/2018 15:35:18</v>
    <v>17</v>
    <v>55.9</v>
    <v>16025916542.964899</v>
    <v>Principal Financial Group Inc</v>
    <v>56.48</v>
    <v>6.5530799999999996</v>
    <v>56.39</v>
    <v>56.41</v>
    <v>284197846.12457699</v>
    <v>PFG</v>
    <v>147402</v>
    <v>1440997.921875</v>
    <v>1879</v>
  </rv>
  <rv s="1">
    <v>828</v>
  </rv>
  <rv s="2">
    <v>https://www.bing.com/th?id=Af0b9718d01b7fbc9f7f433927d4f41c0&amp;qlt=95</v>
    <v>https://www.bing.com/images/search?form=xlimg&amp;q=microchip+technology</v>
    <v>Image of Microchip Technology Inc</v>
  </rv>
  <rv s="3">
    <v>en-US</v>
    <v>a1xdvh</v>
    <v>268435456</v>
    <v>268435457</v>
    <v>1</v>
    <v>5</v>
    <v>Microchip Technology Inc</v>
    <v>7</v>
    <v>8</v>
    <v>Finance</v>
    <v>4</v>
    <v>104.2</v>
    <v>78.33</v>
    <v>1.1226590000000001</v>
    <v>Mr. Steve Sanghi</v>
    <v>0.04</v>
    <v>4.1099999999999996E-4</v>
    <v>Microchip Technology Inc became an independent company in 1989 when it was spun off from General Instrument. More than half of revenue comes from MCUs, which are used in a wide array of electronic devices from remote controls to garage door openers to power windows in autos. The company's strength lies in lower-end 8-bit MCUs that are suitable for a wider range of less technologically advanced devices, but the firm has expanded its presence in higher-end MCUs and analog chips as well.</v>
    <v>USD</v>
    <v>14234</v>
    <v>NASDAQ</v>
    <v>NAS</v>
    <v>126</v>
    <v>2355 West Chandler Boulevard, Chandler, AZ 85224-6199 USA</v>
    <v>97.74</v>
    <v>830</v>
    <v>Semiconductors</v>
    <v>Stock</v>
    <v>8/08/2018 15:36:52</v>
    <v>17</v>
    <v>96.82</v>
    <v>22870422452.16</v>
    <v>Microchip Technology Inc</v>
    <v>97.39</v>
    <v>92.592592999999994</v>
    <v>97.26</v>
    <v>97.3</v>
    <v>235147259.42998099</v>
    <v>MCHP</v>
    <v>468003</v>
    <v>1916271.609375</v>
    <v>1989</v>
  </rv>
  <rv s="1">
    <v>831</v>
  </rv>
  <rv s="2">
    <v>https://www.bing.com/th?id=A6f02822aded4a8aebde3518bf337c28e&amp;qlt=95</v>
    <v>https://www.bing.com/images/search?form=xlimg&amp;q=ralph+lauren</v>
    <v>Image of Ralph Lauren Corp</v>
  </rv>
  <rv s="3">
    <v>en-US</v>
    <v>a222gh</v>
    <v>268435456</v>
    <v>268435457</v>
    <v>1</v>
    <v>5</v>
    <v>Ralph Lauren Corp</v>
    <v>7</v>
    <v>8</v>
    <v>Finance</v>
    <v>4</v>
    <v>147.79</v>
    <v>82.310100000000006</v>
    <v>0.72772000000000003</v>
    <v>Mr. Patrice Louvet</v>
    <v>0.06</v>
    <v>4.4999999999999999E-4</v>
    <v>Ralph Lauren markets, designs, sources, and distributes a range of apparel and accessories through department stores, specialty retailers, and its own chain of retail stores and outlets. The core brand names include Polo, Ralph Lauren, and Lauren. Other sub-brands include Women's Polo, Ralph Lauren Purple Label, Blue Label, RLX, Polo Sport, and Chaps. The company also operates its own portfolio of retail stores under the Ralph Lauren and Club Monaco brands.</v>
    <v>USD</v>
    <v>23500</v>
    <v>NYSE</v>
    <v>NYS</v>
    <v>126</v>
    <v>650 Madison Avenue, New York, NY 10022 USA</v>
    <v>135.36000000000001</v>
    <v>833</v>
    <v>Apparel Manufacturing</v>
    <v>Stock</v>
    <v>8/08/2018 15:36:02</v>
    <v>17</v>
    <v>133.19999999999999</v>
    <v>10821946173.24</v>
    <v>Ralph Lauren Corp</v>
    <v>133.77000000000001</v>
    <v>51.546391999999997</v>
    <v>133.35</v>
    <v>133.41</v>
    <v>81154451.992800906</v>
    <v>RL</v>
    <v>210215</v>
    <v>1095306.75</v>
    <v>1997</v>
  </rv>
  <rv s="1">
    <v>834</v>
  </rv>
  <rv s="2">
    <v>https://www.bing.com/th?id=Aeb8b0a713ef64e30b08ae49ad90b20c1&amp;qlt=95</v>
    <v>https://www.bing.com/images/search?form=xlimg&amp;q=blackrock</v>
    <v>Image of BlackRock Inc</v>
  </rv>
  <rv s="3">
    <v>en-US</v>
    <v>a1om4c</v>
    <v>268435456</v>
    <v>268435457</v>
    <v>1</v>
    <v>5</v>
    <v>BlackRock Inc</v>
    <v>7</v>
    <v>8</v>
    <v>Finance</v>
    <v>4</v>
    <v>594.52</v>
    <v>408.62</v>
    <v>1.6057760000000001</v>
    <v>Laurence D. Fink</v>
    <v>0.22</v>
    <v>4.5100000000000001E-4</v>
    <v>BlackRock is the largest asset manager in the world, with $6.3 trillion in total AUM at the end of June 2018. Its product mix is fairly diverse, with 53% of managed assets in equity strategies, 30% in fixed income, 8% in multi-asset class, 7% in money market funds, and 2% in alternatives. Passive strategies account for close to two thirds of long-term AUM, with the company's iShares ETF platform maintaining a leading market share both domestically and on a global basis. Product distribution is weighted more toward institutional clients, which by our calculations account for around 80% of total AUM. BlackRock is geographically diverse as well, with clients in more than 100 countries and more than one third of its AUM coming from investors domiciled outside the United States and Canada.</v>
    <v>USD</v>
    <v>14000</v>
    <v>NYSE</v>
    <v>NYS</v>
    <v>126</v>
    <v>55 East 52nd Street, New York, NY 10055 USA</v>
    <v>489.375</v>
    <v>836</v>
    <v>Asset Management</v>
    <v>Stock</v>
    <v>8/08/2018 15:36:25</v>
    <v>17</v>
    <v>484.51</v>
    <v>78335838661.100006</v>
    <v>BlackRock Inc</v>
    <v>486.04</v>
    <v>15.243902</v>
    <v>487.34</v>
    <v>487.56</v>
    <v>160741656.05347401</v>
    <v>BLK</v>
    <v>178819</v>
    <v>579247.87301587302</v>
    <v>1988</v>
  </rv>
  <rv s="1">
    <v>837</v>
  </rv>
  <rv s="15">
    <v>en-US</v>
    <v>a71dzr</v>
    <v>268435456</v>
    <v>268435460</v>
    <v>1</v>
    <v>23</v>
    <v>S&amp;P 500 Index</v>
    <v>24</v>
    <v>25</v>
    <v>Finance</v>
    <v>26</v>
    <v>2872.87</v>
    <v>2417.35</v>
    <v>1.4</v>
    <v>4.8977592751316297E-4</v>
    <v>USD</v>
    <v>33</v>
    <v>2860.12</v>
    <v>Index</v>
    <v>2853.09</v>
    <v>S&amp;P 500 Index</v>
    <v>2856.79</v>
    <v>2858.45</v>
    <v>2859.85</v>
    <v>!SPX</v>
  </rv>
  <rv s="1">
    <v>839</v>
  </rv>
  <rv s="5">
    <v>12</v>
    <v>Shares outstanding</v>
  </rv>
  <rv s="5">
    <v>12</v>
    <v>Exchange</v>
  </rv>
  <rv s="5">
    <v>12</v>
    <v>Industry</v>
  </rv>
  <rv s="0">
    <v>en-US</v>
    <v>a1yism</v>
    <v>268435456</v>
    <v>268435457</v>
    <v>1</v>
    <v>0</v>
    <v>NiSource Inc</v>
    <v>2</v>
    <v>3</v>
    <v>Finance</v>
    <v>4</v>
    <v>27.76</v>
    <v>22.44</v>
    <v>0.217025</v>
    <v>Joseph Hamrock</v>
    <v>1.4999999999999999E-2</v>
    <v>5.6499999999999996E-4</v>
    <v>NiSource is one of the nation's largest natural gas distribution companies with approximately 3.5 million customers in Indiana, Kentucky, Maryland, Massachusetts, Ohio, Pennsylvania, and Virginia. NiSource’s electric utility transmits and distributes electricity in northern Indiana to about 500,000 customers. The regulated electric utility also owns more than 3,000 megawatts of generation capacity, most of which is coal-fired.</v>
    <v>USD</v>
    <v>8175</v>
    <v>NYSE</v>
    <v>NYS</v>
    <v>126</v>
    <v>801 East 86th Avenue, Merrillville, IN 46410 USA</v>
    <v>26.58</v>
    <v>Utilities - Regulated Gas</v>
    <v>Stock</v>
    <v>8/08/2018 15:35:23</v>
    <v>17</v>
    <v>26.45</v>
    <v>9642254353.6000004</v>
    <v>NiSource Inc</v>
    <v>26.5</v>
    <v>36.231884000000001</v>
    <v>26.535</v>
    <v>26.55</v>
    <v>363378720.69342399</v>
    <v>NI</v>
    <v>462177</v>
    <v>2718653.65625</v>
    <v>1987</v>
  </rv>
  <rv s="1">
    <v>844</v>
  </rv>
  <rv s="2">
    <v>https://www.bing.com/th?id=Adfc0b5f40028148cffc571966f7b780f&amp;qlt=95</v>
    <v>https://www.bing.com/images/search?form=xlimg&amp;q=illumina</v>
    <v>Image of Illumina Inc</v>
  </rv>
  <rv s="3">
    <v>en-US</v>
    <v>a1vh4c</v>
    <v>268435456</v>
    <v>268435457</v>
    <v>1</v>
    <v>5</v>
    <v>Illumina Inc</v>
    <v>7</v>
    <v>8</v>
    <v>Finance</v>
    <v>4</v>
    <v>341.08</v>
    <v>189.15</v>
    <v>0.95943800000000001</v>
    <v>Mr. Francis A. DeSouza</v>
    <v>0.2</v>
    <v>5.9299999999999999E-4</v>
    <v xml:space="preserve">Illumina is a major player in life science tools for analyzing genetic material. Revenue from microarray and genome sequencing machines and disposables make up most of the company’s revenue, but approximately 18% of the company’s sales come from testing services. Essentially all of Illumina’s growth stems from the company’s genome sequencing products, which include the company’s high-throughput NovaSeq and HiSeq instruments in addition to its benchtop NextSeq, MiSeq, and MiniSeq, and iSeq product lines. </v>
    <v>USD</v>
    <v>6200</v>
    <v>NASDAQ</v>
    <v>NAS</v>
    <v>126</v>
    <v>5200 Illumina Way, San Diego, CA 92122 USA</v>
    <v>338.64</v>
    <v>846</v>
    <v>Diagnostics &amp; Research</v>
    <v>Stock</v>
    <v>8/08/2018 15:35:30</v>
    <v>17</v>
    <v>335.94299999999998</v>
    <v>49602210000</v>
    <v>Illumina Inc</v>
    <v>336.53</v>
    <v>75.757576</v>
    <v>337.23</v>
    <v>337.43</v>
    <v>147087180.85579601</v>
    <v>ILMN</v>
    <v>187654</v>
    <v>722927.96825396805</v>
    <v>1998</v>
  </rv>
  <rv s="1">
    <v>847</v>
  </rv>
  <rv s="2">
    <v>https://www.bing.com/th?id=A59ec83291375b188e7ec5164a4875ac8&amp;qlt=95</v>
    <v>https://www.bing.com/images/search?form=xlimg&amp;q=dover+corporation</v>
    <v>Image of Dover Corp</v>
  </rv>
  <rv s="3">
    <v>en-US</v>
    <v>a1r8ur</v>
    <v>268435456</v>
    <v>268435457</v>
    <v>1</v>
    <v>5</v>
    <v>Dover Corp</v>
    <v>7</v>
    <v>8</v>
    <v>Finance</v>
    <v>4</v>
    <v>109.06</v>
    <v>71.713399999999993</v>
    <v>1.31463</v>
    <v>Mr. Richard Tobin</v>
    <v>0.05</v>
    <v>6.02E-4</v>
    <v>Dover Corporation is a diversified industrial manufacturing company, with products and services that include digital printing for fast-moving consuming goods, marking and coding for the food and beverage industry, loaders for the waste collection industry, pumps for the transport of fluids, including petroleum and natural gas, and commercial refrigerators used in groceries and convenience stores. A majority of the business operates in the United States. After the spin-off of Apergy, the company operates three segments: engineered systems, fluids, and refrigeration and food equipment.</v>
    <v>USD</v>
    <v>29000</v>
    <v>NYSE</v>
    <v>NYS</v>
    <v>126</v>
    <v>3005 Highland Parkway, Downers Grove, IL 60515 USA</v>
    <v>83.52</v>
    <v>849</v>
    <v>Diversified Industrials</v>
    <v>Stock</v>
    <v>8/08/2018 15:34:49</v>
    <v>17</v>
    <v>82.67</v>
    <v>12265308687.84</v>
    <v>Dover Corp</v>
    <v>83.03</v>
    <v>16.420361</v>
    <v>83.11</v>
    <v>83.16</v>
    <v>147579216.55444601</v>
    <v>DOV</v>
    <v>252206</v>
    <v>1661898.40322581</v>
    <v>1947</v>
  </rv>
  <rv s="1">
    <v>850</v>
  </rv>
  <rv s="2">
    <v>https://www.bing.com/th?id=A0e12b3ceda4092a94242cc2b9fd5e51c&amp;qlt=95</v>
    <v>https://www.bing.com/images/search?form=xlimg&amp;q=waste+management+inc</v>
    <v>Image of Waste Management Inc</v>
  </rv>
  <rv s="3">
    <v>en-US</v>
    <v>a25xjc</v>
    <v>268435456</v>
    <v>268435457</v>
    <v>1</v>
    <v>5</v>
    <v>Waste Management Inc</v>
    <v>7</v>
    <v>8</v>
    <v>Finance</v>
    <v>4</v>
    <v>90.71</v>
    <v>74.61</v>
    <v>0.72959200000000002</v>
    <v>Mr. James C. Fish, Jr</v>
    <v>0.06</v>
    <v>6.6699999999999995E-4</v>
    <v>Waste Management ranks as the largest integrated provider of traditional solid waste services in the United States, operating roughly 250 active landfills and more than 300 transfer stations. The company serves residential, commercial, and industrial end markets and is also a leading recycler (10% of revenue) in North America.</v>
    <v>USD</v>
    <v>42300</v>
    <v>NYSE</v>
    <v>NYS</v>
    <v>126</v>
    <v>1001 Fannin Street, Houston, TX 77002 USA</v>
    <v>90.62</v>
    <v>852</v>
    <v>Waste Management</v>
    <v>Stock</v>
    <v>8/08/2018 15:36:44</v>
    <v>17</v>
    <v>89.79</v>
    <v>38518075271.199997</v>
    <v>Waste Management Inc</v>
    <v>90.24</v>
    <v>18.050542</v>
    <v>89.94</v>
    <v>90</v>
    <v>428264123.54013801</v>
    <v>WM</v>
    <v>242902</v>
    <v>1917941.765625</v>
    <v>1987</v>
  </rv>
  <rv s="1">
    <v>853</v>
  </rv>
  <rv s="2">
    <v>https://www.bing.com/th?id=Ae60219bf83c1a4f88f2a67e690a300ab&amp;qlt=95</v>
    <v>https://www.bing.com/images/search?form=xlimg&amp;q=international+flavors+fragrances</v>
    <v>Image of International Flavors &amp; Fragrances Inc</v>
  </rv>
  <rv s="3">
    <v>en-US</v>
    <v>a1vcgh</v>
    <v>268435456</v>
    <v>268435457</v>
    <v>1</v>
    <v>5</v>
    <v>International Flavors &amp; Fragrances Inc</v>
    <v>7</v>
    <v>8</v>
    <v>Finance</v>
    <v>4</v>
    <v>157.4</v>
    <v>122.11</v>
    <v>1.053782</v>
    <v>Mr. Andreas Fibig</v>
    <v>0.09</v>
    <v>6.7000000000000002E-4</v>
    <v>International Flavors &amp; Fragrances produces flavors and fragrances for food, beverage, household goods, and personal care. It in proprietary formulations, partnering with customers to deliver custom solutions. The company derives roughly half its sales from flavors and half from fragrances, with a slightly higher share of profits coming from its flavors business. Along with Givaudan, Firmenich, and Symrise, International Flavors &amp; Fragrances is one of the Big Four flavor and fragrance companies.</v>
    <v>USD</v>
    <v>7300</v>
    <v>NYSE</v>
    <v>NYS</v>
    <v>126</v>
    <v>521 West 57th Street, New York, NY 10019 USA</v>
    <v>135.22999999999999</v>
    <v>855</v>
    <v>Specialty Chemicals</v>
    <v>Stock</v>
    <v>8/08/2018 15:35:15</v>
    <v>17</v>
    <v>132.07</v>
    <v>10611436633.91</v>
    <v>International Flavors &amp; Fragrances Inc</v>
    <v>134.58000000000001</v>
    <v>34.364260999999999</v>
    <v>134.31</v>
    <v>134.4</v>
    <v>79007048.126796201</v>
    <v>IFF</v>
    <v>270049</v>
    <v>696238.44444444496</v>
    <v>1909</v>
  </rv>
  <rv s="1">
    <v>856</v>
  </rv>
  <rv s="2">
    <v>https://www.bing.com/th?id=A2a425b6cb2c43ce42f25bb08a06e185c&amp;qlt=95</v>
    <v>https://www.bing.com/images/search?form=xlimg&amp;q=aon+company</v>
    <v>Image of Aon PLC</v>
  </rv>
  <rv s="3">
    <v>en-US</v>
    <v>a1nkgh</v>
    <v>268435456</v>
    <v>268435457</v>
    <v>1</v>
    <v>5</v>
    <v>Aon PLC</v>
    <v>7</v>
    <v>8</v>
    <v>Finance</v>
    <v>4</v>
    <v>152.78</v>
    <v>130.87</v>
    <v>1.03254</v>
    <v>Gregory C. Case</v>
    <v>0.1</v>
    <v>6.9700000000000003E-4</v>
    <v>Aon is a leading global provider of insurance and reinsurance brokerage and human resource solutions. Its operations are tilted toward its brokerage operations, which account for 67% of revenue. Headquartered in London, Aon has 59,000 employees and operations in 120 countries around the world.</v>
    <v>USD</v>
    <v>50000</v>
    <v>NYSE</v>
    <v>NYS</v>
    <v>126</v>
    <v>122 Leadenhall Street, The Aon Centre, London,  EC3V 4AN GBR</v>
    <v>143.74</v>
    <v>858</v>
    <v>Insurance Brokers</v>
    <v>Stock</v>
    <v>8/08/2018 15:33:17</v>
    <v>17</v>
    <v>142.78</v>
    <v>34791923079.339996</v>
    <v>Aon PLC</v>
    <v>143.61000000000001</v>
    <v>43.103448</v>
    <v>143.38999999999999</v>
    <v>143.49</v>
    <v>242638420.24785501</v>
    <v>AON</v>
    <v>94056</v>
    <v>855415.14285714296</v>
    <v>1979</v>
  </rv>
  <rv s="1">
    <v>859</v>
  </rv>
  <rv s="2">
    <v>https://www.bing.com/th?id=Af9055442eef9dd3253b884b5dc569275&amp;qlt=95</v>
    <v>https://www.bing.com/images/search?form=xlimg&amp;q=unum</v>
    <v>Image of Unum Group</v>
  </rv>
  <rv s="3">
    <v>en-US</v>
    <v>a24xu2</v>
    <v>268435456</v>
    <v>268435457</v>
    <v>1</v>
    <v>5</v>
    <v>Unum Group</v>
    <v>7</v>
    <v>8</v>
    <v>Finance</v>
    <v>4</v>
    <v>58.73</v>
    <v>35.33</v>
    <v>1.434132</v>
    <v>Richard P. Mckenney</v>
    <v>0.03</v>
    <v>8.2799999999999996E-4</v>
    <v>Unum Group is a provider of group and individual
income-protection insurance products in the United States and
United Kingdom. It is the largest domestic disability insurer, with
the majority of premiums generated from employer plans. The company
also offers a complementary portfolio of other insurance products,
including long-term care insurance, life insurance, and employer-
and employee-paid group benefits. The firm markets its products primarily through brokers.</v>
    <v>USD</v>
    <v>9400</v>
    <v>NYSE</v>
    <v>NYS</v>
    <v>126</v>
    <v>1 Fountain Square, Chattanooga, TN 37402 USA</v>
    <v>36.380000000000003</v>
    <v>861</v>
    <v>Insurance - Life</v>
    <v>Stock</v>
    <v>8/08/2018 15:30:51</v>
    <v>17</v>
    <v>36.020000000000003</v>
    <v>7939002244.8000002</v>
    <v>Unum Group</v>
    <v>36.28</v>
    <v>7.4794320000000001</v>
    <v>36.24</v>
    <v>36.270000000000003</v>
    <v>219067390.86092699</v>
    <v>UNM</v>
    <v>321567</v>
    <v>1953901.5625</v>
    <v>1848</v>
  </rv>
  <rv s="1">
    <v>862</v>
  </rv>
  <rv s="2">
    <v>https://www.bing.com/th?id=A883f0b8ce1936d44773796acec8a6906&amp;qlt=95</v>
    <v>https://www.bing.com/images/search?form=xlimg&amp;q=sysco</v>
    <v>Image of Sysco Corp</v>
  </rv>
  <rv s="3">
    <v>en-US</v>
    <v>a23wlh</v>
    <v>268435456</v>
    <v>268435457</v>
    <v>1</v>
    <v>5</v>
    <v>Sysco Corp</v>
    <v>7</v>
    <v>8</v>
    <v>Finance</v>
    <v>4</v>
    <v>71.97</v>
    <v>50.05</v>
    <v>0.55499600000000004</v>
    <v>Mr. Thomas L. Bene</v>
    <v>0.06</v>
    <v>8.6300000000000005E-4</v>
    <v>Sysco is a leading foodservice distributor, controlling more than 17% of the approximately $300 billion potential market. The firm distributes more than 400,000 food and nonfood products to 500,000 customers, including restaurants, healthcare and educational facilities, and lodging establishments. While Sysco derives the bulk of its sales from North America, the tie-up with Brakes bolstered its position in Europe, with sales from the region now representing around 10% of its consolidated total.</v>
    <v>USD</v>
    <v>66500</v>
    <v>NYSE</v>
    <v>NYS</v>
    <v>126</v>
    <v>1390 Enclave Parkway, Houston, TX 77077-2099 USA</v>
    <v>69.97</v>
    <v>864</v>
    <v>Food Distribution</v>
    <v>Stock</v>
    <v>8/08/2018 15:34:26</v>
    <v>17</v>
    <v>69.355000000000004</v>
    <v>36177433107.199997</v>
    <v>Sysco Corp</v>
    <v>69.56</v>
    <v>28.901734000000001</v>
    <v>69.55</v>
    <v>69.61</v>
    <v>520164386.87562901</v>
    <v>SYY</v>
    <v>476104</v>
    <v>2207531.9682539701</v>
    <v>1969</v>
  </rv>
  <rv s="1">
    <v>865</v>
  </rv>
  <rv s="2">
    <v>https://www.bing.com/th?id=Ab72bb46b72cae1c8c879d994e8a5cf1e&amp;qlt=95</v>
    <v>https://www.bing.com/images/search?form=xlimg&amp;q=air+products+%26+chemicals</v>
    <v>Image of Air Products &amp; Chemicals Inc</v>
  </rv>
  <rv s="3">
    <v>en-US</v>
    <v>a1nl77</v>
    <v>268435456</v>
    <v>268435457</v>
    <v>1</v>
    <v>5</v>
    <v>Air Products &amp; Chemicals Inc</v>
    <v>7</v>
    <v>8</v>
    <v>Finance</v>
    <v>4</v>
    <v>175.17</v>
    <v>143.79</v>
    <v>1.0992960000000001</v>
    <v>Mr. Seifollah (Seifi) Ghasemi</v>
    <v>0.14000000000000001</v>
    <v>8.699999999999999E-4</v>
    <v>Established in 1940, Air Products is among the largest global producers of atmospheric gases and is the world's largest supplier of hydrogen and helium. It offers a unique portfolio of products and services in a number of industries, including energy, electronics, chemicals, metals, and manufacturing. The company operates in more than 40 countries, with international sales representing more than half of revenue. In fiscal 2017, Air Products generated $8.2 billion in sales and employed roughly 19,000 workers.</v>
    <v>USD</v>
    <v>15300</v>
    <v>NYSE</v>
    <v>NYS</v>
    <v>126</v>
    <v>7201 Hamilton Boulevard, Allentown, PA 18195-1501 USA</v>
    <v>161.82419999999999</v>
    <v>867</v>
    <v>Chemicals</v>
    <v>Stock</v>
    <v>8/08/2018 15:30:44</v>
    <v>17</v>
    <v>160.1</v>
    <v>35285351983.569603</v>
    <v>Air Products &amp; Chemicals Inc</v>
    <v>161.27000000000001</v>
    <v>24.038461999999999</v>
    <v>160.9</v>
    <v>161.04</v>
    <v>219299888.02715701</v>
    <v>APD</v>
    <v>127296</v>
    <v>1003582.0634920601</v>
    <v>1940</v>
  </rv>
  <rv s="1">
    <v>868</v>
  </rv>
  <rv s="0">
    <v>en-US</v>
    <v>a264qh</v>
    <v>268435456</v>
    <v>268435457</v>
    <v>1</v>
    <v>0</v>
    <v>Weyerhaeuser Co</v>
    <v>2</v>
    <v>3</v>
    <v>Finance</v>
    <v>4</v>
    <v>38.39</v>
    <v>30.950399999999998</v>
    <v>1.3748050000000001</v>
    <v>Doyle R. Simons</v>
    <v>0.03</v>
    <v>8.7499999999999991E-4</v>
    <v>Weyerhaeuser ranks among the world's largest forest product companies. Following the 2016 sale of its pulp business to International Paper, Weyerhaeuser operates three business segments: timberlands, wood products, and real estate. Weyerhaeuser is structured as a real estate investment trust and is not required to pay federal income taxes on earnings generated by timber harvest activities. Earnings from its wood products segment are subject to federal income tax. Weyerhaeuser acquired fellow timber REIT Plum Creek in 2016.</v>
    <v>USD</v>
    <v>9300</v>
    <v>NYSE</v>
    <v>NYS</v>
    <v>126</v>
    <v>220 Occidental Avenue South, Seattle, WA 98104-7800 USA</v>
    <v>34.29</v>
    <v>Lumber &amp; Wood Production</v>
    <v>Stock</v>
    <v>8/08/2018 15:36:29</v>
    <v>17</v>
    <v>34.020000000000003</v>
    <v>25945448511.191299</v>
    <v>Weyerhaeuser Co</v>
    <v>34.29</v>
    <v>26.246718999999999</v>
    <v>34.270000000000003</v>
    <v>34.299999999999997</v>
    <v>757089247.48150802</v>
    <v>WY</v>
    <v>544619</v>
    <v>4124136.09375</v>
    <v>1900</v>
  </rv>
  <rv s="1">
    <v>870</v>
  </rv>
  <rv s="0">
    <v>en-US</v>
    <v>a22zlh</v>
    <v>268435456</v>
    <v>268435457</v>
    <v>1</v>
    <v>0</v>
    <v>SVB Financial Group</v>
    <v>2</v>
    <v>3</v>
    <v>Finance</v>
    <v>4</v>
    <v>333.74</v>
    <v>159.44</v>
    <v>1.4890509999999999</v>
    <v>Gregory W. (Greg) Becker</v>
    <v>0.28499999999999998</v>
    <v>8.8499999999999994E-4</v>
    <v>Founded in 1982 and based in Santa Clara, California, SVB Financial provides loans and ancillary financial services to startups, private equity, and venture capital firms. The bank has three main commercial sectors: software and Internet; hardware and private equity; and venture capital. In addition to providing loans to venture-capital-backed startups, the company invests in private equity and venture capital funds of funds. The bank operates throughout the United States and maintains offices in the United Kingdom, Israel, China, and India.</v>
    <v>USD</v>
    <v>2626</v>
    <v>NASDAQ</v>
    <v>NAS</v>
    <v>126</v>
    <v>3003 Tasman Drive, Santa Clara, CA 95054-1191 USA</v>
    <v>323.47000000000003</v>
    <v>Banks - Regional - US</v>
    <v>Stock</v>
    <v>8/08/2018 15:32:15</v>
    <v>17</v>
    <v>320.2</v>
    <v>17170005120.360001</v>
    <v>SVB Financial Group</v>
    <v>321.5</v>
    <v>29.761904999999999</v>
    <v>321.97000000000003</v>
    <v>322.255</v>
    <v>53327965.712209202</v>
    <v>SIVB</v>
    <v>41369</v>
    <v>462799.640625</v>
    <v>1999</v>
  </rv>
  <rv s="1">
    <v>872</v>
  </rv>
  <rv s="2">
    <v>https://www.bing.com/th?id=Aae261fe52ed5f9e1cfc011dfc9bdc0ea&amp;qlt=95</v>
    <v>https://www.bing.com/images/search?form=xlimg&amp;q=xl+group</v>
    <v>Image of XL Group Ltd</v>
  </rv>
  <rv s="3">
    <v>en-US</v>
    <v>a267im</v>
    <v>268435456</v>
    <v>268435457</v>
    <v>1</v>
    <v>5</v>
    <v>XL Group Ltd</v>
    <v>7</v>
    <v>8</v>
    <v>Finance</v>
    <v>4</v>
    <v>56.505000000000003</v>
    <v>33.770000000000003</v>
    <v>0.44628299999999999</v>
    <v>Michael S. Mcgavick</v>
    <v>0.05</v>
    <v>8.8699999999999998E-4</v>
    <v>With more than $10 billion of equity, XL is a significant
player in the global insurance market. XL Insurance offers
commercial and specialty insurance for risks, including satellites
and horses. XL Re reinsures catastrophe, marine, and other risks.
XL Financial guarantees investment contracts, designs structured
weather-risk reinsurance products, and provides other specialty
risk-management services, but XL is exiting some of these areas
following recent stumbles.</v>
    <v>USD</v>
    <v>7304</v>
    <v>NYSE</v>
    <v>NYS</v>
    <v>126</v>
    <v>One Bermudiana Road, Hamilton,  HM 08 BMU</v>
    <v>56.45</v>
    <v>874</v>
    <v>Insurance - Property &amp; Casualty</v>
    <v>Stock</v>
    <v>8/08/2018 15:36:01</v>
    <v>17</v>
    <v>56.25</v>
    <v>14608936767.299999</v>
    <v>XL Group Ltd</v>
    <v>56.33</v>
    <v>13.210039999999999</v>
    <v>56.37</v>
    <v>56.42</v>
    <v>259161553.43799901</v>
    <v>XL</v>
    <v>121457</v>
    <v>1685960.359375</v>
    <v>1998</v>
  </rv>
  <rv s="1">
    <v>875</v>
  </rv>
  <rv s="2">
    <v>https://www.bing.com/th?id=A6df82b737cffcdedd4864f6970bd0c24&amp;qlt=95</v>
    <v>https://www.bing.com/images/search?form=xlimg&amp;q=johnson+%26+johnson</v>
    <v>Image of Johnson &amp; Johnson</v>
  </rv>
  <rv s="3">
    <v>en-US</v>
    <v>a1w8ec</v>
    <v>268435456</v>
    <v>268435457</v>
    <v>1</v>
    <v>5</v>
    <v>Johnson &amp; Johnson</v>
    <v>7</v>
    <v>8</v>
    <v>Finance</v>
    <v>4</v>
    <v>148.32</v>
    <v>118.621</v>
    <v>0.73936400000000002</v>
    <v>Alex Gorsky</v>
    <v>0.12</v>
    <v>9.1300000000000007E-4</v>
    <v>Johnson &amp; Johnson is the world's largest and most diverse healthcare company. Three divisions make up the firm: pharmaceutical, medical devices and diagnostics, and consumer. The drug and device groups represent close to 80% of sales and drive the majority of cash flows for the firm. The drug division focuses on the following therapeutic areas: immunology, oncology, neurology, pulmonary, cardiology, and metabolic diseases. The device segment focuses on orthopedics, surgery tools, vision care, and a few smaller areas. The last segment of consumer focuses on baby care, beauty, oral care, over-the-counter drugs, and women’s health. Geographically, close to half of total revenue is generated within the United States.</v>
    <v>USD</v>
    <v>134000</v>
    <v>NYSE</v>
    <v>NYS</v>
    <v>126</v>
    <v>One Johnson &amp; Johnson Plaza, New Brunswick, NJ 08933 USA</v>
    <v>131.80000000000001</v>
    <v>877</v>
    <v>Drug Manufacturers - Major</v>
    <v>Stock</v>
    <v>8/08/2018 15:36:47</v>
    <v>17</v>
    <v>130.88999999999999</v>
    <v>352836077142.71997</v>
    <v>Johnson &amp; Johnson</v>
    <v>131.49</v>
    <v>256.410256</v>
    <v>131.43</v>
    <v>131.55000000000001</v>
    <v>2684593145.7256298</v>
    <v>JNJ</v>
    <v>1110923</v>
    <v>3685926.03125</v>
    <v>1887</v>
  </rv>
  <rv s="1">
    <v>878</v>
  </rv>
  <rv s="2">
    <v>https://www.bing.com/th?id=Ad07f24e2720dcf8b9258b764dd65800d&amp;qlt=95</v>
    <v>https://www.bing.com/images/search?form=xlimg&amp;q=agilent+technologies</v>
    <v>Image of Agilent Technologies Inc</v>
  </rv>
  <rv s="3">
    <v>en-US</v>
    <v>a1mnrw</v>
    <v>268435456</v>
    <v>268435457</v>
    <v>1</v>
    <v>5</v>
    <v>Agilent Technologies Inc</v>
    <v>7</v>
    <v>8</v>
    <v>Finance</v>
    <v>4</v>
    <v>75</v>
    <v>58.22</v>
    <v>1.2813619999999999</v>
    <v>Mr. Michael R. McMullen</v>
    <v>7.0000000000000007E-2</v>
    <v>1.0349999999999999E-3</v>
    <v>Originally spun out of Hewlett-Packard in 1999, Agilent has evolved into a leading health-care firm. Today, Agilent's measurement technologies serve a broad base of customers within three operating segments: life science and applied equipment (49% of sales), cross lab (which includes consumables and services at 34%), and diagnostics and genomics (17%). The United States and Europe account for 34% and 27% of revenue, respectively, with China and Japan accounting for the majority of remaining sales. Agilent is headquartered in California.</v>
    <v>USD</v>
    <v>14000</v>
    <v>NYSE</v>
    <v>NYS</v>
    <v>126</v>
    <v>5301 Stevens Creek Boulevard, Santa Clara, CA 95051 USA</v>
    <v>68.150000000000006</v>
    <v>880</v>
    <v>Diagnostics &amp; Research</v>
    <v>Stock</v>
    <v>8/08/2018 15:35:23</v>
    <v>17</v>
    <v>67.42</v>
    <v>21647960845.16</v>
    <v>Agilent Technologies Inc</v>
    <v>67.739999999999995</v>
    <v>92.592592999999994</v>
    <v>67.650000000000006</v>
    <v>67.72</v>
    <v>319999421.214486</v>
    <v>A</v>
    <v>462972</v>
    <v>2640567.453125</v>
    <v>1999</v>
  </rv>
  <rv s="1">
    <v>881</v>
  </rv>
  <rv s="0">
    <v>en-US</v>
    <v>a1sioc</v>
    <v>268435456</v>
    <v>268435457</v>
    <v>1</v>
    <v>0</v>
    <v>Extra Space Storage Inc</v>
    <v>2</v>
    <v>3</v>
    <v>Finance</v>
    <v>4</v>
    <v>101.955</v>
    <v>74.44</v>
    <v>0.19489100000000001</v>
    <v>Joseph D. Margolis</v>
    <v>0.1</v>
    <v>1.0680000000000002E-3</v>
    <v>Extra Space Storage owns, operates, and manages just under 1,500 self-storage properties in 38 states, with over 100 million net rentable square feet of storage space. Of these properties, 836 are wholly owned, 180 are owned in joint-venture partnerships, and 447 are owned by third parties and managed by Extra Space Storage in exchange for a management fee. The company is structured as an umbrella partnership REIT, or UPREIT.</v>
    <v>USD</v>
    <v>3380</v>
    <v>NYSE</v>
    <v>NYS</v>
    <v>126</v>
    <v>2795 East Cottonwood Parkway, Salt Lake City, UT 84121 USA</v>
    <v>93.85</v>
    <v>REIT - Industrial</v>
    <v>Stock</v>
    <v>8/08/2018 15:32:59</v>
    <v>17</v>
    <v>93.43</v>
    <v>11824931195.700001</v>
    <v>Extra Space Storage Inc</v>
    <v>93.77</v>
    <v>24.449877999999998</v>
    <v>93.65</v>
    <v>93.75</v>
    <v>126267284.52429301</v>
    <v>EXR</v>
    <v>83467</v>
    <v>970521.68253968202</v>
    <v>2004</v>
  </rv>
  <rv s="1">
    <v>883</v>
  </rv>
  <rv s="2">
    <v>https://www.bing.com/th?id=Ac7f433aae26aa9d4e8962daf4b86a7b7&amp;qlt=95</v>
    <v>https://www.bing.com/images/search?form=xlimg&amp;q=medtronic</v>
    <v>Image of Medtronic PLC</v>
  </rv>
  <rv s="8">
    <v>en-US</v>
    <v>a1xg3m</v>
    <v>268435456</v>
    <v>268435457</v>
    <v>1</v>
    <v>15</v>
    <v>Medtronic PLC</v>
    <v>7</v>
    <v>8</v>
    <v>Finance</v>
    <v>4</v>
    <v>91.02</v>
    <v>76.41</v>
    <v>0.94575299999999995</v>
    <v>0.1</v>
    <v>1.1000000000000001E-3</v>
    <v>Medtronic PLC is one of the largest medical device companies. The company develops and manufactures therapeutic medical devices for chronic diseases. Its portfolio includes pacemakers, defibrillators, heart valves, stents, insulin pumps, spinal fixation devices, neurovascular products, and surgical tools. The company markets its products to healthcare institutions and physicians in the United States and overseas. Foreign sales account for about 45% of the company's total sales.</v>
    <v>USD</v>
    <v>86000</v>
    <v>NYSE</v>
    <v>NYS</v>
    <v>126</v>
    <v>Lower Hatch Street, Dublin,  2 IRL</v>
    <v>90.99</v>
    <v>885</v>
    <v>Medical Devices</v>
    <v>Stock</v>
    <v>8/08/2018 15:36:23</v>
    <v>17</v>
    <v>90.43</v>
    <v>122902797935.62801</v>
    <v>Medtronic PLC</v>
    <v>90.81</v>
    <v>39.840637000000001</v>
    <v>90.87</v>
    <v>90.97</v>
    <v>1352512357.60568</v>
    <v>MDT</v>
    <v>1058520</v>
    <v>4081145.421875</v>
    <v>1957</v>
  </rv>
  <rv s="1">
    <v>886</v>
  </rv>
  <rv s="10">
    <v>en-US</v>
    <v>a2139c</v>
    <v>268435456</v>
    <v>268435457</v>
    <v>1</v>
    <v>17</v>
    <v>Pinnacle West Capital Corp</v>
    <v>2</v>
    <v>3</v>
    <v>Finance</v>
    <v>4</v>
    <v>92.48</v>
    <v>73.413600000000002</v>
    <v>0.217391</v>
    <v>0.09</v>
    <v>1.1119999999999999E-3</v>
    <v>Pinnacle West is a holding company whose principle subsidiary is Arizona Public Service. APS is a vertically integrated regulated utility that provides electric service to 1.2 million customers over a 35,000-square-mile service territory in Arizona, including the city of Phoenix. Approximately 35% of power sold comes from the company's 29% interest in the nearly 4 gigawatt Palo Verde nuclear plant. Operated by APS, Palo Verde is the largest nuclear plant in the U.S. APS will also have invested about $1 billion in utility-scale photovoltaic solar plants when the AZ Sun Program is completed.</v>
    <v>USD</v>
    <v>3934</v>
    <v>NYSE</v>
    <v>NYS</v>
    <v>126</v>
    <v>400 North Fifth Street, Phoenix, AZ 85072-3999 USA</v>
    <v>80.89</v>
    <v>Utilities - Regulated Electric</v>
    <v>Stock</v>
    <v>8/08/2018 15:33:26</v>
    <v>17</v>
    <v>80.290000000000006</v>
    <v>9051989396.7600002</v>
    <v>Pinnacle West Capital Corp</v>
    <v>80.569999999999993</v>
    <v>19.493176999999999</v>
    <v>80.900000000000006</v>
    <v>80.989999999999995</v>
    <v>111891092.666996</v>
    <v>PNW</v>
    <v>159750</v>
    <v>861513.20634920604</v>
    <v>1985</v>
  </rv>
  <rv s="1">
    <v>888</v>
  </rv>
  <rv s="2">
    <v>https://www.bing.com/th?id=A579e272431757311321333b47d370603&amp;qlt=95</v>
    <v>https://www.bing.com/images/search?form=xlimg&amp;q=united+parcel+service</v>
    <v>Image of United Parcel Service Inc</v>
  </rv>
  <rv s="3">
    <v>en-US</v>
    <v>a24ynm</v>
    <v>268435456</v>
    <v>268435457</v>
    <v>1</v>
    <v>5</v>
    <v>United Parcel Service Inc</v>
    <v>7</v>
    <v>8</v>
    <v>Finance</v>
    <v>4</v>
    <v>135.53</v>
    <v>101.45310000000001</v>
    <v>1.1395219999999999</v>
    <v>David P. Abney</v>
    <v>0.14000000000000001</v>
    <v>1.1670000000000001E-3</v>
    <v>As the world's largest parcel delivery company, United Parcel Service uses more than 500 planes and 100,000 vehicles to deliver on average million packages per day to residences and businesses around the globe. Domestic package operations generate about 62% of consolidated revenue, and international package adds 20%; less-than-truckload freight delivery, freight forwarding, logistics services, and retail stores contribute another 18% of sales.</v>
    <v>USD</v>
    <v>454000</v>
    <v>NYSE</v>
    <v>NYS</v>
    <v>126</v>
    <v>55 Glenlake Parkway, Atlanta, GA 30328 USA</v>
    <v>120.72</v>
    <v>890</v>
    <v>Integrated Shipping &amp; Logistics</v>
    <v>Stock</v>
    <v>8/08/2018 15:33:52</v>
    <v>17</v>
    <v>119.81</v>
    <v>103465055906.94</v>
    <v>United Parcel Service Inc</v>
    <v>120.01</v>
    <v>20.080321000000001</v>
    <v>120</v>
    <v>120.14</v>
    <v>862208799.22449994</v>
    <v>UPS</v>
    <v>473179</v>
    <v>2411799.72580645</v>
    <v>1999</v>
  </rv>
  <rv s="1">
    <v>891</v>
  </rv>
  <rv s="2">
    <v>https://www.bing.com/th?id=Afbd2cb93554028cb7d77db1ceeca18b1&amp;qlt=95</v>
    <v>https://www.bing.com/images/search?form=xlimg&amp;q=apple+inc</v>
    <v>Image of Apple Inc</v>
  </rv>
  <rv s="3">
    <v>en-US</v>
    <v>a1mou2</v>
    <v>268435456</v>
    <v>268435457</v>
    <v>1</v>
    <v>5</v>
    <v>Apple Inc</v>
    <v>7</v>
    <v>8</v>
    <v>Finance</v>
    <v>4</v>
    <v>209.5</v>
    <v>149.16</v>
    <v>1.1496299999999999</v>
    <v>Mr. Timothy D. Cook</v>
    <v>0.25</v>
    <v>1.207E-3</v>
    <v>Apple designs a wide variety of consumer electronic devices, including smartphones (iPhone), tablets (iPad), PCs (Mac), smartwatches (Watch), and TV boxes (Apple TV), among others. The iPhone makes up the majority of Apple’s total revenue. In addition, Apple offers its customers a variety of services such as Apple Music, iCloud, AppleCare and Apple Pay, among others. Apple's products run internally developed software and semiconductors, and the firm is well known for its integration of hardware, software and services. Apple's products are distributed online as well as through company-owned stores and third-party retailers. The company generates about 40% of its revenue from the Americas, with the remainder earned internationally.</v>
    <v>USD</v>
    <v>123000</v>
    <v>NASDAQ</v>
    <v>NAS</v>
    <v>126</v>
    <v>1 Infinite Loop, Cupertino, CA 95014 USA</v>
    <v>207.81</v>
    <v>893</v>
    <v>Consumer Electronics</v>
    <v>Stock</v>
    <v>8/08/2018 15:36:50</v>
    <v>17</v>
    <v>204.52</v>
    <v>1000055498004</v>
    <v>Apple Inc</v>
    <v>206.05</v>
    <v>18.903592</v>
    <v>207.12</v>
    <v>207.37</v>
    <v>4828386915.8169203</v>
    <v>AAPL</v>
    <v>11266543</v>
    <v>5612713.1538461503</v>
    <v>1977</v>
  </rv>
  <rv s="1">
    <v>894</v>
  </rv>
  <rv s="2">
    <v>https://www.bing.com/th?id=Ad9a743d0efdc8374303fd46c454235b1&amp;qlt=95</v>
    <v>https://www.bing.com/images/search?form=xlimg&amp;q=corning+inc</v>
    <v>Image of Corning Inc</v>
  </rv>
  <rv s="3">
    <v>en-US</v>
    <v>a1tym7</v>
    <v>268435456</v>
    <v>268435457</v>
    <v>1</v>
    <v>5</v>
    <v>Corning Inc</v>
    <v>7</v>
    <v>8</v>
    <v>Finance</v>
    <v>4</v>
    <v>35.1</v>
    <v>26.11</v>
    <v>1.397886</v>
    <v>Wendell P. Weeks</v>
    <v>0.04</v>
    <v>1.2099999999999999E-3</v>
    <v>Corning is the leading supplier of advanced glass substrates used in LCDs, fiber-optic cabling, and a variety of other materials science products. Corning operates in five segments: display technologies, optical communications, environmental technologies, specialty materials, and life sciences. Although headquartered in New York, the company’s operations and geographic reach span across the globe, with the majority of Corning’s revenue generated from the Asia-Pacific region.</v>
    <v>USD</v>
    <v>46200</v>
    <v>NYSE</v>
    <v>NYS</v>
    <v>126</v>
    <v>One Riverfront Plaza, Corning, NY 14831 USA</v>
    <v>33.18</v>
    <v>896</v>
    <v>Electronic Components</v>
    <v>Stock</v>
    <v>8/08/2018 15:36:13</v>
    <v>17</v>
    <v>32.94</v>
    <v>26835797115.650002</v>
    <v>Corning Inc</v>
    <v>33.090000000000003</v>
    <v>12.787724000000001</v>
    <v>33.06</v>
    <v>33.1</v>
    <v>811730100.29189301</v>
    <v>GLW</v>
    <v>1417875</v>
    <v>5003492.1774193598</v>
    <v>1936</v>
  </rv>
  <rv s="1">
    <v>897</v>
  </rv>
  <rv s="0">
    <v>en-US</v>
    <v>a1saoc</v>
    <v>268435456</v>
    <v>268435457</v>
    <v>1</v>
    <v>0</v>
    <v>Entergy Corp</v>
    <v>2</v>
    <v>3</v>
    <v>Finance</v>
    <v>4</v>
    <v>87.95</v>
    <v>71.95</v>
    <v>0.50959399999999999</v>
    <v>Leo P. Denault</v>
    <v>0.1</v>
    <v>1.214E-3</v>
    <v>Entergy is an integrated utility with over 25 gigawatts of power generation capacity. However, it is shrinking its merchant generation business and plans to retire its three remaining merchant nuclear plants by 2022. Its six regulated utilities generate and distribute electricity to almost 3 million customers in Arkansas, Louisiana, Mississippi, and Texas.</v>
    <v>USD</v>
    <v>13504</v>
    <v>NYSE</v>
    <v>NYS</v>
    <v>126</v>
    <v>639 Loyola Avenue, New Orleans, LA 70113 USA</v>
    <v>82.72</v>
    <v>Utilities - Diversified</v>
    <v>Stock</v>
    <v>8/08/2018 15:36:34</v>
    <v>17</v>
    <v>82.03</v>
    <v>14899491390.629999</v>
    <v>Entergy Corp</v>
    <v>82.17</v>
    <v>32.679738999999998</v>
    <v>82.38</v>
    <v>82.48</v>
    <v>180862969.053532</v>
    <v>ETR</v>
    <v>299815</v>
    <v>1823558.01587302</v>
    <v>1913</v>
  </rv>
  <rv s="1">
    <v>899</v>
  </rv>
  <rv s="0">
    <v>en-US</v>
    <v>a1wifr</v>
    <v>268435456</v>
    <v>268435457</v>
    <v>1</v>
    <v>0</v>
    <v>Kimco Realty Corp</v>
    <v>2</v>
    <v>3</v>
    <v>Finance</v>
    <v>4</v>
    <v>20.78</v>
    <v>13.16</v>
    <v>0.47044599999999998</v>
    <v>Mr. Conor C. Flynn</v>
    <v>0.02</v>
    <v>1.2149999999999999E-3</v>
    <v>One of the oldest real estate investment trusts in the United States, Kimco Realty owns interests in over 500 shopping centers throughout major markets in the United States, representing roughly 84 million square feet.</v>
    <v>USD</v>
    <v>546</v>
    <v>NYSE</v>
    <v>NYS</v>
    <v>126</v>
    <v>3333 New Hyde Park Road, New Hyde Park, NY 11042-0020 USA</v>
    <v>16.5</v>
    <v>REIT - Retail</v>
    <v>Stock</v>
    <v>8/08/2018 15:30:54</v>
    <v>17</v>
    <v>16.350000000000001</v>
    <v>6929628848.2849998</v>
    <v>Kimco Realty Corp</v>
    <v>16.489999999999998</v>
    <v>22.123894</v>
    <v>16.46</v>
    <v>16.48</v>
    <v>420998107.42922199</v>
    <v>KIM</v>
    <v>803000</v>
    <v>4088495.8125</v>
    <v>1966</v>
  </rv>
  <rv s="1">
    <v>901</v>
  </rv>
  <rv s="0">
    <v>en-US</v>
    <v>a25xgh</v>
    <v>268435456</v>
    <v>268435457</v>
    <v>1</v>
    <v>0</v>
    <v>Willis Towers Watson PLC</v>
    <v>2</v>
    <v>3</v>
    <v>Finance</v>
    <v>4</v>
    <v>165</v>
    <v>142.66999999999999</v>
    <v>0.93334099999999998</v>
    <v>Mr. John J. Haley</v>
    <v>0.19</v>
    <v>1.2570000000000001E-3</v>
    <v>In January 2016, Towers Watson and Willis Group merged to form Willis Towers Watson, a global advisory, insurance brokerage, and solutions company. The company operates in four business segments: corporate risk and brokerage; exchange solutions; human capital and benefits; and investment, risk, and reinsurance. The firm operates under the Willis brand for risk and insurance solutions, while it markets under the Towers Watson brand for consulting services in the areas of employee benefits, exchange solutions, and benefit outsourcing.</v>
    <v>USD</v>
    <v>43000</v>
    <v>NASDAQ</v>
    <v>NAS</v>
    <v>126</v>
    <v>c/o Willis Group Limited, 51 Lime Street, London,  EC3M 7DQ IRL</v>
    <v>152.18</v>
    <v>Insurance Brokers</v>
    <v>Stock</v>
    <v>8/08/2018 15:33:31</v>
    <v>17</v>
    <v>150</v>
    <v>19742274736.34</v>
    <v>Willis Towers Watson PLC</v>
    <v>151.06</v>
    <v>42.918455000000002</v>
    <v>151.19</v>
    <v>151.38</v>
    <v>130579236.300946</v>
    <v>WLTW</v>
    <v>120165</v>
    <v>555395.84126984095</v>
    <v>2009</v>
  </rv>
  <rv s="1">
    <v>903</v>
  </rv>
  <rv s="2">
    <v>https://www.bing.com/th?id=Ac4a19de3da31881498cd346be1594218&amp;qlt=95</v>
    <v>https://www.bing.com/images/search?form=xlimg&amp;q=xcel+energy</v>
    <v>Image of Xcel Energy Inc</v>
  </rv>
  <rv s="3">
    <v>en-US</v>
    <v>ay4lu2</v>
    <v>268435456</v>
    <v>268435457</v>
    <v>1</v>
    <v>5</v>
    <v>Xcel Energy Inc</v>
    <v>7</v>
    <v>8</v>
    <v>Finance</v>
    <v>4</v>
    <v>52.22</v>
    <v>41.51</v>
    <v>9.5788999999999999E-2</v>
    <v>Mr. Benjamin G.S. Fowke, III</v>
    <v>0.06</v>
    <v>1.271E-3</v>
    <v>Xcel Energy manages utilities serving 3.6 million electric customers and 2 million natural gas customers in eight states. Its utilities are Northern States Power, which serves customers in Minnesota, North Dakota, South Dakota, Wisconsin, and Michigan; Public Service Company of Colorado; and Southwestern Public Service Company, which serves customers in Texas and New Mexico. Its business mix is about 90% electric and 10% natural gas.</v>
    <v>USD</v>
    <v>11134</v>
    <v>NASDAQ</v>
    <v>NAS</v>
    <v>126</v>
    <v>414 Nicollet Mall, Minneapolis, MN 55401 USA</v>
    <v>47.28</v>
    <v>905</v>
    <v>Utilities - Regulated Electric</v>
    <v>Stock</v>
    <v>8/08/2018 15:36:53</v>
    <v>17</v>
    <v>46.86</v>
    <v>24034002321.470001</v>
    <v>Xcel Energy Inc</v>
    <v>47.06</v>
    <v>19.53125</v>
    <v>47.2</v>
    <v>47.26</v>
    <v>509194964.43792403</v>
    <v>XEL</v>
    <v>765474</v>
    <v>3078504.4761904799</v>
    <v>1909</v>
  </rv>
  <rv s="1">
    <v>906</v>
  </rv>
  <rv s="2">
    <v>https://www.bing.com/th?id=A5b059d54b74e4fcf1e10ebc0458729c6&amp;qlt=95</v>
    <v>https://www.bing.com/images/search?form=xlimg&amp;q=synopsys</v>
    <v>Image of Synopsys Inc</v>
  </rv>
  <rv s="3">
    <v>en-US</v>
    <v>a239hw</v>
    <v>268435456</v>
    <v>268435457</v>
    <v>1</v>
    <v>5</v>
    <v>Synopsys Inc</v>
    <v>7</v>
    <v>8</v>
    <v>Finance</v>
    <v>4</v>
    <v>94.8</v>
    <v>75.59</v>
    <v>1.114255</v>
    <v>Chi-Foon Chan//Aart J. De Geus</v>
    <v>0.12</v>
    <v>1.2959999999999998E-3</v>
    <v>Synopsys is a provider of electronic design automation software and intellectual property products to designers, engineers, and developers. The software enables designers to automate the integrated circuit design process and reduce errors, and verify that the design behaves as intended. Its intellectual property products include solutions for wired and wireless interfaces, logic libraries and embedded memories, and configurable processor cores. The firm derives revenue from the sale of software licenses, as well as from maintenance and professional fees. Roughly half of the firm's revenue is generated in the United States, with the rest coming from Europe, Japan, and the Asia-Pacific region.</v>
    <v>USD</v>
    <v>11686</v>
    <v>NASDAQ</v>
    <v>NAS</v>
    <v>126</v>
    <v>690 East Middlefield Road, Mountain View, CA 94043 USA</v>
    <v>92.91</v>
    <v>908</v>
    <v>Software - Application</v>
    <v>Stock</v>
    <v>8/08/2018 15:29:29</v>
    <v>17</v>
    <v>92.17</v>
    <v>13816291018.879999</v>
    <v>Synopsys Inc</v>
    <v>92.67</v>
    <v>149.25373099999999</v>
    <v>92.6</v>
    <v>92.72</v>
    <v>149204006.68336901</v>
    <v>SNPS</v>
    <v>152613</v>
    <v>963290.76190476201</v>
    <v>1986</v>
  </rv>
  <rv s="1">
    <v>909</v>
  </rv>
  <rv s="2">
    <v>https://www.bing.com/th?id=A529f6f74ce3f41a4e27a7e6070d18843&amp;qlt=95</v>
    <v>https://www.bing.com/images/search?form=xlimg&amp;q=rockwell+collins</v>
    <v>Image of Rockwell Collins Inc</v>
  </rv>
  <rv s="3">
    <v>en-US</v>
    <v>a1q4lh</v>
    <v>268435456</v>
    <v>268435457</v>
    <v>1</v>
    <v>5</v>
    <v>Rockwell Collins Inc</v>
    <v>7</v>
    <v>8</v>
    <v>Finance</v>
    <v>4</v>
    <v>139.63</v>
    <v>121.46</v>
    <v>0.62474200000000002</v>
    <v>Mr. Robert K. Ortberg</v>
    <v>0.18</v>
    <v>1.307E-3</v>
    <v>Rockwell Collins develops communications and aviation electronics for commercial and military customers worldwide. The company employs over 20,000 people. Competencies include communications, navigation, automated flight control, displays, simulation and training, integrated electronics, and information systems. The firm sells to governments, airlines, and aircraft manufacturers, while providing aftermarket services for many of its products. The company recently closed its acquisition of B/E Aerospace, an aircraft seat and cabin manufacturer.</v>
    <v>USD</v>
    <v>3200</v>
    <v>NYSE</v>
    <v>NYS</v>
    <v>126</v>
    <v>400 Collins Road NE, Cedar Rapids, IA 52498 USA</v>
    <v>137.88</v>
    <v>911</v>
    <v>Aerospace &amp; Defense</v>
    <v>Stock</v>
    <v>8/08/2018 15:35:05</v>
    <v>17</v>
    <v>137.30000000000001</v>
    <v>22659461054.259998</v>
    <v>Rockwell Collins Inc</v>
    <v>137.77000000000001</v>
    <v>22.573363000000001</v>
    <v>137.69999999999999</v>
    <v>137.88</v>
    <v>164556725.158025</v>
    <v>COL</v>
    <v>162160</v>
    <v>1197308.3064516101</v>
    <v>1933</v>
  </rv>
  <rv s="1">
    <v>912</v>
  </rv>
  <rv s="2">
    <v>https://www.bing.com/th?id=Af743416e70a1b03524deef274e476089&amp;qlt=95</v>
    <v>https://www.bing.com/images/search?form=xlimg&amp;q=cbs+corporation</v>
    <v>Image of CBS Corp</v>
  </rv>
  <rv s="3">
    <v>en-US</v>
    <v>a1pb4c</v>
    <v>268435456</v>
    <v>268435457</v>
    <v>1</v>
    <v>5</v>
    <v>CBS Corp</v>
    <v>7</v>
    <v>8</v>
    <v>Finance</v>
    <v>4</v>
    <v>67.569999999999993</v>
    <v>47.54</v>
    <v>1.3933329999999999</v>
    <v>Leslie Moonves</v>
    <v>7.0000000000000007E-2</v>
    <v>1.315E-3</v>
    <v>CBS is a media conglomerate operating primarily in the U.S. CBS' television assets include the CBS television network, 30 local TV stations, and 50% of CW, a joint venture between CBS and Time Warner. The company also owns Showtime and Simon &amp; Schuster. CBS spun off its cable networks and movie studios to Viacom in 2006 and completed the spinout of its outdoor advertising business in 2014 and and its radio division in 2017.</v>
    <v>USD</v>
    <v>16730</v>
    <v>NYSE</v>
    <v>NYS</v>
    <v>126</v>
    <v>51 West, 52nd Street, New York, NY 10019 USA</v>
    <v>53.5</v>
    <v>914</v>
    <v>Media - Diversified</v>
    <v>Stock</v>
    <v>8/08/2018 15:36:09</v>
    <v>17</v>
    <v>53.103999999999999</v>
    <v>20016209975</v>
    <v>CBS Corp</v>
    <v>53.15</v>
    <v>14.925373</v>
    <v>53.24</v>
    <v>53.31</v>
    <v>375961870.30428201</v>
    <v>CBS</v>
    <v>501545</v>
    <v>3758192.6507936502</v>
    <v>1986</v>
  </rv>
  <rv s="1">
    <v>915</v>
  </rv>
  <rv s="10">
    <v>en-US</v>
    <v>a1pqur</v>
    <v>268435456</v>
    <v>268435457</v>
    <v>1</v>
    <v>17</v>
    <v>Cincinnati Financial Corp</v>
    <v>2</v>
    <v>3</v>
    <v>Finance</v>
    <v>4</v>
    <v>80.349999999999994</v>
    <v>66.33</v>
    <v>0.88129000000000002</v>
    <v>0.1</v>
    <v>1.3320000000000001E-3</v>
    <v>Cincinnati Financial is a property and casualty insurance company that generates income through written premiums. A select group of independent agencies actively markets the company's business, home, and automotive insurance within their communities. These agents offer the company's personal lines as well as its standard market, excess, and surplus commercial line policies in many regions in the United States. Cincinnati Financial also offers leasing and financing services. The vast majority of the company's revenue is generated through commercial lines, followed by personal lines.</v>
    <v>USD</v>
    <v>4925</v>
    <v>NASDAQ</v>
    <v>NAS</v>
    <v>126</v>
    <v>6200 South Gilmore Road, Fairfield, OH 45014-5141 USA</v>
    <v>75.22</v>
    <v>Insurance - Property &amp; Casualty</v>
    <v>Stock</v>
    <v>8/08/2018 15:35:30</v>
    <v>17</v>
    <v>74.38</v>
    <v>12226571962.77</v>
    <v>Cincinnati Financial Corp</v>
    <v>75.099999999999994</v>
    <v>13.568521</v>
    <v>75.05</v>
    <v>75.150000000000006</v>
    <v>162912351.26942</v>
    <v>CINF</v>
    <v>54623</v>
    <v>513998.25</v>
    <v>1968</v>
  </rv>
  <rv s="1">
    <v>917</v>
  </rv>
  <rv s="2">
    <v>https://www.bing.com/th?id=Ac6a95c2b7e0be36d52ad9ba30effea59&amp;qlt=95</v>
    <v>https://www.bing.com/images/search?form=xlimg&amp;q=merck+%26+co.</v>
    <v>Image of Merck &amp; Co Inc</v>
  </rv>
  <rv s="3">
    <v>en-US</v>
    <v>a1xxmw</v>
    <v>268435456</v>
    <v>268435457</v>
    <v>1</v>
    <v>5</v>
    <v>Merck &amp; Co Inc</v>
    <v>7</v>
    <v>8</v>
    <v>Finance</v>
    <v>4</v>
    <v>66.989999999999995</v>
    <v>52.83</v>
    <v>0.80086599999999997</v>
    <v>Kenneth C. Frazier</v>
    <v>0.09</v>
    <v>1.3519999999999999E-3</v>
    <v>Merck makes pharmaceutical products to treat several conditions in a number of therapeutic areas, including cardiovascular disease, asthma, cancer, and infections. Within cancer, the firm's immuno oncology platform is growing as a major contributor to overall sales. The company also has a substantial vaccine business, with treatments to prevent hepatitis B and pediatric diseases as well as HPV and shingles. From a geographical perspective, close to half of the company's sales are generated in the United States.</v>
    <v>USD</v>
    <v>69000</v>
    <v>NYSE</v>
    <v>NYS</v>
    <v>126</v>
    <v>2000 Galloping Hill Road, Kenilworth, NJ 07033 USA</v>
    <v>66.83</v>
    <v>919</v>
    <v>Drug Manufacturers - Major</v>
    <v>Stock</v>
    <v>8/08/2018 15:36:48</v>
    <v>17</v>
    <v>66.150000000000006</v>
    <v>179470173035.57999</v>
    <v>Merck &amp; Co Inc</v>
    <v>66.510000000000005</v>
    <v>113.636364</v>
    <v>66.59</v>
    <v>66.680000000000007</v>
    <v>2695152020.35711</v>
    <v>MRK</v>
    <v>1931932</v>
    <v>7985244.609375</v>
    <v>1970</v>
  </rv>
  <rv s="1">
    <v>920</v>
  </rv>
  <rv s="2">
    <v>https://www.bing.com/th?id=A328544961a17ea71b5cec146215895c0&amp;qlt=95</v>
    <v>https://www.bing.com/images/search?form=xlimg&amp;q=harley-davidson</v>
    <v>Image of Harley-Davidson Inc</v>
  </rv>
  <rv s="3">
    <v>en-US</v>
    <v>a1usim</v>
    <v>268435456</v>
    <v>268435457</v>
    <v>1</v>
    <v>5</v>
    <v>Harley-Davidson Inc</v>
    <v>7</v>
    <v>8</v>
    <v>Finance</v>
    <v>4</v>
    <v>56.5</v>
    <v>39.340000000000003</v>
    <v>0.88948000000000005</v>
    <v>Matthew S. Levatich</v>
    <v>0.06</v>
    <v>1.3750000000000001E-3</v>
    <v>Harley-Davidson is the world's leading manufacturer of heavyweight motorcycles, merchandise, parts, and accessories. It sells custom, cruiser, and touring motorcycles and offers a complete line of Harley-Davidson motorcycle parts, accessories, riding gear, and apparel, as well as merchandise. Harley-Davidson Financial Services provides wholesale financing to dealers and retail financing and insurance brokerage services to customers. Harley captures more than half of all heavyweight domestic retail motorcycle registrations.</v>
    <v>USD</v>
    <v>5200</v>
    <v>NYSE</v>
    <v>NYS</v>
    <v>126</v>
    <v>3700 West Juneau Avenue, Milwaukee, WI 53208 USA</v>
    <v>43.89</v>
    <v>922</v>
    <v>Recreational Vehicles</v>
    <v>Stock</v>
    <v>8/08/2018 15:35:45</v>
    <v>17</v>
    <v>43.43</v>
    <v>7268287719.4399996</v>
    <v>Harley-Davidson Inc</v>
    <v>43.7</v>
    <v>14.450867000000001</v>
    <v>43.65</v>
    <v>43.71</v>
    <v>166512891.6252</v>
    <v>HOG</v>
    <v>555986</v>
    <v>1987237.65079365</v>
    <v>1981</v>
  </rv>
  <rv s="1">
    <v>923</v>
  </rv>
  <rv s="2">
    <v>https://www.bing.com/th?id=A9397381411e9aae6472213203afe575e&amp;qlt=95</v>
    <v>https://www.bing.com/images/search?form=xlimg&amp;q=mastercard</v>
    <v>Image of Mastercard Inc</v>
  </rv>
  <rv s="3">
    <v>en-US</v>
    <v>a1x8w7</v>
    <v>268435456</v>
    <v>268435457</v>
    <v>1</v>
    <v>5</v>
    <v>Mastercard Inc</v>
    <v>7</v>
    <v>8</v>
    <v>Finance</v>
    <v>4</v>
    <v>214.28</v>
    <v>127.59</v>
    <v>1.165665</v>
    <v>Mr. Ajay Banga</v>
    <v>0.28499999999999998</v>
    <v>1.4060000000000001E-3</v>
    <v>Mastercard manages several payment brands and an "open loop" global payment network, which allows it to provide authorization, clearing, and settlement of electronic payment transactions. Mastercard generates revenue by charging fees to its customers (issuers and acquirers) based on both the dollar volume of card activity and the number of transactions processed through the network.</v>
    <v>USD</v>
    <v>13400</v>
    <v>NYSE</v>
    <v>NYS</v>
    <v>126</v>
    <v>2000 Purchase Street, Purchase, NY 10577 USA</v>
    <v>203.08</v>
    <v>925</v>
    <v>Credit Services</v>
    <v>Stock</v>
    <v>8/08/2018 15:35:49</v>
    <v>17</v>
    <v>202.08</v>
    <v>210602624030.77399</v>
    <v>Mastercard Inc</v>
    <v>202.42</v>
    <v>45.045045000000002</v>
    <v>202.73500000000001</v>
    <v>203.02</v>
    <v>1038807428.5682</v>
    <v>MA</v>
    <v>595858</v>
    <v>1352176.06153846</v>
    <v>2001</v>
  </rv>
  <rv s="1">
    <v>926</v>
  </rv>
  <rv s="2">
    <v>https://www.bing.com/th?id=A4fff8ac27de82167a15be2942601ae9e&amp;qlt=95</v>
    <v>https://www.bing.com/images/search?form=xlimg&amp;q=msci</v>
    <v>Image of MSCI Inc</v>
  </rv>
  <rv s="3">
    <v>en-US</v>
    <v>a1xz1h</v>
    <v>268435456</v>
    <v>268435457</v>
    <v>1</v>
    <v>5</v>
    <v>MSCI Inc</v>
    <v>7</v>
    <v>8</v>
    <v>Finance</v>
    <v>4</v>
    <v>176.88</v>
    <v>106.13</v>
    <v>0.80107099999999998</v>
    <v>Henry A. Fernandez</v>
    <v>0.25</v>
    <v>1.4469999999999999E-3</v>
    <v>MSCI is a leading provider of benchmark indexes and portfolio risk analytics tools primarily utilized by institutional investors around the world. The company's All Country World Index is recognized as the standard for global equity portfolios by institutional investors and consultants. MSCI believes that approximately $11 trillion in assets globally are benchmarked to MSCI indexes. In addition to indexes, the company's analytics segment provides analytical tools, RiskMetrics, and Barra, to investors.</v>
    <v>USD</v>
    <v>3062</v>
    <v>NYSE</v>
    <v>NYS</v>
    <v>126</v>
    <v>250 Greenwich Street, New York, NY 10007 USA</v>
    <v>173.17</v>
    <v>928</v>
    <v>Capital Markets</v>
    <v>Stock</v>
    <v>8/08/2018 15:31:16</v>
    <v>17</v>
    <v>171.26</v>
    <v>15368979855.99</v>
    <v>MSCI Inc</v>
    <v>172.18</v>
    <v>40.983606999999999</v>
    <v>172.83</v>
    <v>173.08</v>
    <v>88925417.207602799</v>
    <v>MSCI</v>
    <v>104882</v>
    <v>497481.5625</v>
    <v>1998</v>
  </rv>
  <rv s="1">
    <v>929</v>
  </rv>
  <rv s="2">
    <v>https://www.bing.com/th?id=Ac03ae9867b6d07ce1b39a0488217cb6d&amp;qlt=95</v>
    <v>https://www.bing.com/images/search?form=xlimg&amp;q=procter+%26+gamble</v>
    <v>Image of Procter &amp; Gamble Co</v>
  </rv>
  <rv s="3">
    <v>en-US</v>
    <v>a1zsjc</v>
    <v>268435456</v>
    <v>268435457</v>
    <v>1</v>
    <v>5</v>
    <v>Procter &amp; Gamble Co</v>
    <v>7</v>
    <v>8</v>
    <v>Finance</v>
    <v>4</v>
    <v>94.67</v>
    <v>70.73</v>
    <v>0.57730999999999999</v>
    <v>David S. Taylor</v>
    <v>0.12</v>
    <v>1.4519999999999999E-3</v>
    <v>Procter &amp; Gamble Co has become the world's largest consumer product manufacturer. It operates with a lineup of leading brands, including 21 that generate more than $1 billion in annual global sales such as Tide laundry detergent, Charmin toilet paper, Pantene shampoo, and Pampers diapers. P&amp;G sold its last remaining food brand, Pringles, to Kellogg in 2012. Sales beyond its home turf represent about 55% of the firm's consolidated total, with around one third coming from emerging markets. The company segments are Beauty, Grooming, Health Care, Fabric &amp; Home Care, and Baby, Feminine and Family Care.</v>
    <v>USD</v>
    <v>95000</v>
    <v>NYSE</v>
    <v>NYS</v>
    <v>126</v>
    <v>One Procter &amp; Gamble Plaza, Cincinnati, OH 45202 USA</v>
    <v>82.69</v>
    <v>931</v>
    <v>Household &amp; Personal Products</v>
    <v>Stock</v>
    <v>8/08/2018 15:36:50</v>
    <v>17</v>
    <v>82.1</v>
    <v>206557896600</v>
    <v>Procter &amp; Gamble Co</v>
    <v>82.1</v>
    <v>21.929825000000001</v>
    <v>82.65</v>
    <v>82.77</v>
    <v>2499188101.6333899</v>
    <v>PG</v>
    <v>1495197</v>
    <v>3992529.7846153802</v>
    <v>1905</v>
  </rv>
  <rv s="1">
    <v>932</v>
  </rv>
  <rv s="2">
    <v>https://www.bing.com/th?id=A457f64f69e9439ff233a3feccb3003f2&amp;qlt=95</v>
    <v>https://www.bing.com/images/search?form=xlimg&amp;q=eastman+chemical+company</v>
    <v>Image of Eastman Chemical Co</v>
  </rv>
  <rv s="3">
    <v>en-US</v>
    <v>a1rxu2</v>
    <v>268435456</v>
    <v>268435457</v>
    <v>1</v>
    <v>5</v>
    <v>Eastman Chemical Co</v>
    <v>7</v>
    <v>8</v>
    <v>Finance</v>
    <v>4</v>
    <v>112.45</v>
    <v>82.33</v>
    <v>1.1302239999999999</v>
    <v>Mr. Mark J. Costa</v>
    <v>0.15</v>
    <v>1.475E-3</v>
    <v>Established in 1920 to produce chemicals for Eastman Kodak, Eastman Chemical has grown into a global producer of chemicals, plastics, and fibers with manufacturing sites in seven countries. The company generates the majority of its sales outside of the United States, with a strong presence in Asian markets. During the past several years, Eastman has sold noncore businesses, choosing to focus on higher-margin specialty product offerings.</v>
    <v>USD</v>
    <v>14000</v>
    <v>NYSE</v>
    <v>NYS</v>
    <v>126</v>
    <v>200 South Wilcox Drive, Kingsport, TN 37662 USA</v>
    <v>102.57</v>
    <v>934</v>
    <v>Chemicals</v>
    <v>Stock</v>
    <v>8/08/2018 15:35:18</v>
    <v>17</v>
    <v>100.95</v>
    <v>14359703875.440001</v>
    <v>Eastman Chemical Co</v>
    <v>101.97</v>
    <v>10.204082</v>
    <v>101.7</v>
    <v>101.85</v>
    <v>141196694.940413</v>
    <v>EMN</v>
    <v>121829</v>
    <v>886664.20634920604</v>
    <v>1993</v>
  </rv>
  <rv s="1">
    <v>935</v>
  </rv>
  <rv s="2">
    <v>https://www.bing.com/th?id=Abfbe27219d6c17ba05dd8871fa90b813&amp;qlt=95</v>
    <v>https://www.bing.com/images/search?form=xlimg&amp;q=csx+corporation</v>
    <v>Image of CSX Corp</v>
  </rv>
  <rv s="3">
    <v>en-US</v>
    <v>a1qga2</v>
    <v>268435456</v>
    <v>268435457</v>
    <v>1</v>
    <v>5</v>
    <v>CSX Corp</v>
    <v>7</v>
    <v>8</v>
    <v>Finance</v>
    <v>4</v>
    <v>72.905000000000001</v>
    <v>48.11</v>
    <v>1.21661</v>
    <v>James M. Foote</v>
    <v>0.11</v>
    <v>1.5149999999999999E-3</v>
    <v>CSX is an $11 billion railroad operating in the Eastern United States. On its 20,800 miles of track, CSX hauls shipments of coal products (19% of consolidated revenue), chemicals (19%), intermodal containers (16%), automotive cargo (11%) and a diverse mix of other merchandise.</v>
    <v>USD</v>
    <v>24006</v>
    <v>NASDAQ</v>
    <v>NAS</v>
    <v>126</v>
    <v>500 Water Street, Jacksonville, FL 32202 USA</v>
    <v>72.853399999999993</v>
    <v>937</v>
    <v>Railroads</v>
    <v>Stock</v>
    <v>8/08/2018 15:36:10</v>
    <v>17</v>
    <v>72.19</v>
    <v>62392586966.050003</v>
    <v>CSX Corp</v>
    <v>72.59</v>
    <v>10.548522999999999</v>
    <v>72.59</v>
    <v>72.7</v>
    <v>859520415.56757104</v>
    <v>CSX</v>
    <v>794923</v>
    <v>4727506.2380952397</v>
    <v>1978</v>
  </rv>
  <rv s="1">
    <v>938</v>
  </rv>
  <rv s="0">
    <v>en-US</v>
    <v>a1pidm</v>
    <v>268435456</v>
    <v>268435457</v>
    <v>1</v>
    <v>0</v>
    <v>CF Industries Holdings Inc</v>
    <v>2</v>
    <v>3</v>
    <v>Finance</v>
    <v>4</v>
    <v>49.948999999999998</v>
    <v>28.47</v>
    <v>0.95844600000000002</v>
    <v>W. Anthony Will</v>
    <v>7.4999999999999997E-2</v>
    <v>1.5399999999999999E-3</v>
    <v>CF Industries is a leading producer and distributor of nitrogen fertilizers. The company operates seven nitrogen facilities in North America and holds joint-venture interests in further production capacity in the United Kingdom and Trinidad and Tobago. In 2014, CF sold its vertically integrated phosphate assets to Mosaic.</v>
    <v>USD</v>
    <v>3000</v>
    <v>NYSE</v>
    <v>NYS</v>
    <v>126</v>
    <v>4 Parkway North, Deerfield, IL 60015 USA</v>
    <v>49.39</v>
    <v>Agricultural Inputs</v>
    <v>Stock</v>
    <v>8/08/2018 15:36:26</v>
    <v>17</v>
    <v>48.940100000000001</v>
    <v>11436462457.055</v>
    <v>CF Industries Holdings Inc</v>
    <v>49.3</v>
    <v>19.493176999999999</v>
    <v>48.715000000000003</v>
    <v>48.79</v>
    <v>234762649.22621399</v>
    <v>CF</v>
    <v>707725</v>
    <v>2498130.703125</v>
    <v>1946</v>
  </rv>
  <rv s="1">
    <v>940</v>
  </rv>
  <rv s="2">
    <v>https://www.bing.com/th?id=A3f0175b0751b97aa44ffcd12717e0104&amp;qlt=95</v>
    <v>https://www.bing.com/images/search?form=xlimg&amp;q=fastenal</v>
    <v>Image of Fastenal Co</v>
  </rv>
  <rv s="3">
    <v>en-US</v>
    <v>a1sl52</v>
    <v>268435456</v>
    <v>268435457</v>
    <v>1</v>
    <v>5</v>
    <v>Fastenal Co</v>
    <v>7</v>
    <v>8</v>
    <v>Finance</v>
    <v>4</v>
    <v>58.734999999999999</v>
    <v>39.79</v>
    <v>1.0252239999999999</v>
    <v>Daniel L. Florness</v>
    <v>0.09</v>
    <v>1.5709999999999999E-3</v>
    <v>Fastenal opened its first fastener store in 1967 in Winona, Minnesota. In the subsequent years, Fastenal greatly expanded its footprint as well as its products and services. Today, Fastenal serves its 400,000 active customers through approximately 2,300 stores and 14 distribution centers. Since 1993, the company has added other product categories, but fasteners remain its largest category at about 36% of sales. Fastenal also offers customers supply-chain solutions, such as vending and vendor-managed inventory.</v>
    <v>USD</v>
    <v>20855</v>
    <v>NASDAQ</v>
    <v>NAS</v>
    <v>126</v>
    <v>2001 Theurer Boulevard, Winona, MN 55987-0978 USA</v>
    <v>57.45</v>
    <v>942</v>
    <v>Industrial Distribution</v>
    <v>Stock</v>
    <v>8/08/2018 15:35:39</v>
    <v>17</v>
    <v>56.79</v>
    <v>16427803628.75</v>
    <v>Fastenal Co</v>
    <v>57.26</v>
    <v>23.923445000000001</v>
    <v>57.28</v>
    <v>57.37</v>
    <v>286798247.70862401</v>
    <v>FAST</v>
    <v>391443</v>
    <v>2801186.2857142901</v>
    <v>1968</v>
  </rv>
  <rv s="1">
    <v>943</v>
  </rv>
  <rv s="2">
    <v>https://www.bing.com/th?id=A21901eab0eb0e426214f10b92fac2b8b&amp;qlt=95</v>
    <v>https://www.bing.com/images/search?form=xlimg&amp;q=campbell+soup+company</v>
    <v>Image of Campbell Soup Co</v>
  </rv>
  <rv s="3">
    <v>en-US</v>
    <v>a1q7jc</v>
    <v>268435456</v>
    <v>268435457</v>
    <v>1</v>
    <v>5</v>
    <v>Campbell Soup Co</v>
    <v>7</v>
    <v>8</v>
    <v>Finance</v>
    <v>4</v>
    <v>54.37</v>
    <v>32.630000000000003</v>
    <v>0.281051</v>
    <v>Keith R. McLoughlin</v>
    <v>7.0000000000000007E-2</v>
    <v>1.676E-3</v>
    <v>With a history that dates back around 140 years, Campbell Soup is now a leading global manufacturer and marketer of branded convenience food products, most notably soup. The firm's product assortment includes well-known brands like Campbell's, Pace, Prego, Swanson, V8, and Pepperidge Farm. International operations account for around one fifth of Campbell's consolidated sales. The firm has made a handful of acquisitions to reshape its product mix in the past few years, including Bolthouse Farms in 2012, which extended its portfolio into fresh products. Late last year, Campbell scooped up Snyder's-Lance to enhance its exposure to the faster-growing on-trend snack food aisle beyond its Pepperidge Farm lineup.</v>
    <v>USD</v>
    <v>18000</v>
    <v>NYSE</v>
    <v>NYS</v>
    <v>126</v>
    <v>1 Campbell Place, Camden, NJ 08103-1799 USA</v>
    <v>42.08</v>
    <v>945</v>
    <v>Packaged Foods</v>
    <v>Stock</v>
    <v>8/08/2018 15:36:17</v>
    <v>17</v>
    <v>41.4</v>
    <v>12585026029.940001</v>
    <v>Campbell Soup Co</v>
    <v>41.77</v>
    <v>26.809650999999999</v>
    <v>41.76</v>
    <v>41.83</v>
    <v>301365565.85105401</v>
    <v>CPB</v>
    <v>1705739</v>
    <v>5933700.2419354804</v>
    <v>1922</v>
  </rv>
  <rv s="1">
    <v>946</v>
  </rv>
  <rv s="0">
    <v>en-US</v>
    <v>a1sd7w</v>
    <v>268435456</v>
    <v>268435457</v>
    <v>1</v>
    <v>0</v>
    <v>Envision Healthcare Corp</v>
    <v>2</v>
    <v>3</v>
    <v>Finance</v>
    <v>4</v>
    <v>55.645000000000003</v>
    <v>23.77</v>
    <v>0.35938700000000001</v>
    <v>Christopher A. Holden</v>
    <v>0.08</v>
    <v>1.7949999999999999E-3</v>
    <v>AmSurg acquires and develops practice-based ambulatory surgery centers in partnership with physician groups. The company has a majority interest in 264 surgery centers in 35 states. AmSurg centers are typically single-specialty and perform procedures in the areas of gastroenterology, ophthalmology, and orthopedics.</v>
    <v>USD</v>
    <v>69300</v>
    <v>NYSE</v>
    <v>NYS</v>
    <v>126</v>
    <v>1A Burton Hills Boulevard, Nashville, TN 37215 USA</v>
    <v>44.7</v>
    <v>Medical Care</v>
    <v>Stock</v>
    <v>8/08/2018 15:35:31</v>
    <v>17</v>
    <v>44.49</v>
    <v>5404210030</v>
    <v>Envision Healthcare Corp</v>
    <v>44.61</v>
    <v>20.366599000000001</v>
    <v>44.57</v>
    <v>44.65</v>
    <v>121252188.243213</v>
    <v>EVHC</v>
    <v>900205</v>
    <v>4303200.8253968302</v>
    <v>1992</v>
  </rv>
  <rv s="1">
    <v>948</v>
  </rv>
  <rv s="2">
    <v>https://www.bing.com/th?id=A1fe1569b8538d117488f08da84368d53&amp;qlt=95</v>
    <v>https://www.bing.com/images/search?form=xlimg&amp;q=regions+bank</v>
    <v>Image of Regions Financial Corp</v>
  </rv>
  <rv s="8">
    <v>en-US</v>
    <v>a21wsm</v>
    <v>268435456</v>
    <v>268435457</v>
    <v>1</v>
    <v>15</v>
    <v>Regions Financial Corp</v>
    <v>7</v>
    <v>8</v>
    <v>Finance</v>
    <v>4</v>
    <v>20.21</v>
    <v>13.025</v>
    <v>1.2770619999999999</v>
    <v>3.5000000000000003E-2</v>
    <v>1.8129999999999999E-3</v>
    <v>Regions Financial is a regional bank headquartered in Alabama, with branches primarily in the Southeastern and Midwestern United States. Regions primarily provides traditional commercial and retail banking and also offers mortgage services, asset management, wealth management, securities brokerage, insurance, and trust services.</v>
    <v>USD</v>
    <v>20666</v>
    <v>NYSE</v>
    <v>NYS</v>
    <v>126</v>
    <v>1900 Fifth Avenue North, Birmingham, AL 35203 USA</v>
    <v>19.39</v>
    <v>950</v>
    <v>Banks - Regional - US</v>
    <v>Stock</v>
    <v>8/08/2018 15:36:37</v>
    <v>17</v>
    <v>19.190000000000001</v>
    <v>21589320000</v>
    <v>Regions Financial Corp</v>
    <v>19.36</v>
    <v>17.064845999999999</v>
    <v>19.309999999999999</v>
    <v>19.344999999999999</v>
    <v>1118038322.1129</v>
    <v>RF</v>
    <v>3560179</v>
    <v>10417233.65625</v>
    <v>2004</v>
  </rv>
  <rv s="1">
    <v>951</v>
  </rv>
  <rv s="2">
    <v>https://www.bing.com/th?id=Ac32bccab95194bf198adac306bf5cf5b&amp;qlt=95</v>
    <v>https://www.bing.com/images/search?form=xlimg&amp;q=allergan</v>
    <v>Image of Allergan PLC</v>
  </rv>
  <rv s="3">
    <v>en-US</v>
    <v>a1n3bh</v>
    <v>268435456</v>
    <v>268435457</v>
    <v>1</v>
    <v>5</v>
    <v>Allergan PLC</v>
    <v>7</v>
    <v>8</v>
    <v>Finance</v>
    <v>4</v>
    <v>241.67500000000001</v>
    <v>142.81</v>
    <v>1.162701</v>
    <v>Mr. Brenton L. Saunders</v>
    <v>0.34</v>
    <v>1.8310000000000002E-3</v>
    <v>Allergan is one of the largest specialty pharmaceutical manufacturers. It specializes in aesthetics, ophthalmology, women's health, gastrointestinal, and central nervous system products. In 2016, Allergan sold its generics and distribution segments to Teva.</v>
    <v>USD</v>
    <v>17800</v>
    <v>NYSE</v>
    <v>NYS</v>
    <v>126</v>
    <v>Clonshaugh Business and Technology Park, Dublin,  D17E400 IRL</v>
    <v>187.3</v>
    <v>953</v>
    <v>Drug Manufacturers - Specialty &amp; Generic</v>
    <v>Stock</v>
    <v>8/08/2018 15:36:03</v>
    <v>17</v>
    <v>184.77</v>
    <v>63386493586.592003</v>
    <v>Allergan PLC</v>
    <v>186.1</v>
    <v>-23.255814000000001</v>
    <v>185.72</v>
    <v>186.06</v>
    <v>341301386.96205002</v>
    <v>AGN</v>
    <v>373527</v>
    <v>1964933.25</v>
    <v>2013</v>
  </rv>
  <rv s="1">
    <v>954</v>
  </rv>
  <rv s="2">
    <v>https://www.bing.com/th?id=A690c5064caa2c43e833090507d96aeac&amp;qlt=95</v>
    <v>https://www.bing.com/images/search?form=xlimg&amp;q=yum+brands</v>
    <v>Image of Yum Brands Inc</v>
  </rv>
  <rv s="3">
    <v>en-US</v>
    <v>a26em7</v>
    <v>268435456</v>
    <v>268435457</v>
    <v>1</v>
    <v>5</v>
    <v>Yum Brands Inc</v>
    <v>7</v>
    <v>8</v>
    <v>Finance</v>
    <v>4</v>
    <v>88.07</v>
    <v>72.61</v>
    <v>0.84028899999999995</v>
    <v>Mr. Greg Creed</v>
    <v>0.15</v>
    <v>1.8450000000000001E-3</v>
    <v>As the parent for more than 45,300 restaurant locations, Yum Brands operates one of the largest global quick-service restaurant systems. Concepts include KFC (21,600 units), Pizza Hut (16,800), and Taco Bell (6,900). Yum Brands generated $47 billion in system sales in 2017 (53% KFC, 26% Pizza Hut, 22% Taco Bell). In November 2016, Yum China was spun out as a stand-alone company, but it is paying 3% of systemwide sales to Yum Brands annually as a trademark franchisee. The company plans to be 98% franchised by 2018.</v>
    <v>USD</v>
    <v>60000</v>
    <v>NYSE</v>
    <v>NYS</v>
    <v>126</v>
    <v>1441 Gardiner Lane, Louisville, KY 40213 USA</v>
    <v>81.75</v>
    <v>956</v>
    <v>Restaurants</v>
    <v>Stock</v>
    <v>8/08/2018 15:33:19</v>
    <v>17</v>
    <v>81.23</v>
    <v>25925130000</v>
    <v>Yum Brands Inc</v>
    <v>81.349999999999994</v>
    <v>19.120459</v>
    <v>81.319999999999993</v>
    <v>81.47</v>
    <v>318803861.28873599</v>
    <v>YUM</v>
    <v>287481</v>
    <v>2008798.17741935</v>
    <v>1997</v>
  </rv>
  <rv s="1">
    <v>957</v>
  </rv>
  <rv s="2">
    <v>https://www.bing.com/th?id=A019ddba310d02de0712b6db16c1f0b4b&amp;qlt=95</v>
    <v>https://www.bing.com/images/search?form=xlimg&amp;q=tiffany+%26+co.</v>
    <v>Image of Tiffany &amp; Co</v>
  </rv>
  <rv s="3">
    <v>en-US</v>
    <v>a248gh</v>
    <v>268435456</v>
    <v>268435457</v>
    <v>1</v>
    <v>5</v>
    <v>Tiffany &amp; Co</v>
    <v>7</v>
    <v>8</v>
    <v>Finance</v>
    <v>4</v>
    <v>141.63999999999999</v>
    <v>86.15</v>
    <v>1.77617</v>
    <v>Mr. Alessandro Bogliolo</v>
    <v>0.27</v>
    <v>1.9710000000000001E-3</v>
    <v xml:space="preserve">Tiffany is a monobrand jeweler with a 180-year history. It is vertically integrated, with 70%-80% (by value) of polished diamonds used in its jewellery produced from rough diamonds purchased by the company. Tiffany is present in over 20 countries globally, with over 300 own stores. Its biggest market is its home market, the U.S.; however, Europe and Asia-Pacific have shown the strongest growth levels in recent years. Tiffany is active in fashion jewellery (42% of sales), fine jewellery (22% of sales), and engagement jewellery (29% of sales). </v>
    <v>USD</v>
    <v>13100</v>
    <v>NYSE</v>
    <v>NYS</v>
    <v>126</v>
    <v>727 Fifth Avenue, New York, NY 10022 USA</v>
    <v>137.88</v>
    <v>959</v>
    <v>Luxury Goods</v>
    <v>Stock</v>
    <v>8/08/2018 15:36:08</v>
    <v>17</v>
    <v>136.72</v>
    <v>16848256959.1</v>
    <v>Tiffany &amp; Co</v>
    <v>137.37</v>
    <v>40.48583</v>
    <v>137</v>
    <v>137.27000000000001</v>
    <v>122979977.80365001</v>
    <v>TIF</v>
    <v>77722</v>
    <v>1409680.6190476201</v>
    <v>1868</v>
  </rv>
  <rv s="1">
    <v>960</v>
  </rv>
  <rv s="2">
    <v>https://www.bing.com/th?id=A5fc60f65d2e087de57833f949ce19a62&amp;qlt=95</v>
    <v>https://www.bing.com/images/search?form=xlimg&amp;q=dollar+general</v>
    <v>Image of Dollar General Corp</v>
  </rv>
  <rv s="3">
    <v>en-US</v>
    <v>a1qyvh</v>
    <v>268435456</v>
    <v>268435457</v>
    <v>1</v>
    <v>5</v>
    <v>Dollar General Corp</v>
    <v>7</v>
    <v>8</v>
    <v>Finance</v>
    <v>4</v>
    <v>105.82</v>
    <v>70.3</v>
    <v>0.90504099999999998</v>
    <v>Mr. Todd J. Vasos</v>
    <v>0.2</v>
    <v>1.9819999999999998E-3</v>
    <v>Dollar General is a discount retailer in the United States, with more than 14,500 stores in 43 states at the end of fiscal 2017. The company offers a broad selection of food and general merchandise, typically at $5 or less, through convenient and small (average 7,400 square feet) formats. The assortment offered centers on consumables (which accounted for more than 75% of fiscal 2017 sales), including food, cleaning, and personal care items; additionally, the firm sells seasonal goods, home products, and apparel. In 2007, Dollar General was acquired by investment funds affiliated with Kohlberg Kravis Roberts, but began trading publicly again in November 2009. KKR exited its position in late 2013.</v>
    <v>USD</v>
    <v>129000</v>
    <v>NYSE</v>
    <v>NYS</v>
    <v>126</v>
    <v>100 Mission Ridge, Goodlettsville, TN 37072 USA</v>
    <v>101.31</v>
    <v>962</v>
    <v>Discount Stores</v>
    <v>Stock</v>
    <v>8/08/2018 15:36:27</v>
    <v>17</v>
    <v>100.62520000000001</v>
    <v>27063441529.599998</v>
    <v>Dollar General Corp</v>
    <v>100.78</v>
    <v>16.528925999999998</v>
    <v>100.93</v>
    <v>101.13</v>
    <v>268140706.723472</v>
    <v>DG</v>
    <v>396647</v>
    <v>2423156.359375</v>
    <v>1955</v>
  </rv>
  <rv s="1">
    <v>963</v>
  </rv>
  <rv s="2">
    <v>https://www.bing.com/th?id=A0ad5d5fe4357eb2ac7de4f7ed88926c0&amp;qlt=95</v>
    <v>https://www.bing.com/images/search?form=xlimg&amp;q=exelon</v>
    <v>Image of Exelon Corp</v>
  </rv>
  <rv s="8">
    <v>en-US</v>
    <v>a1shjc</v>
    <v>268435456</v>
    <v>268435457</v>
    <v>1</v>
    <v>15</v>
    <v>Exelon Corp</v>
    <v>7</v>
    <v>8</v>
    <v>Finance</v>
    <v>4</v>
    <v>43.1997</v>
    <v>35.57</v>
    <v>0.200824</v>
    <v>8.5000000000000006E-2</v>
    <v>1.9880000000000002E-3</v>
    <v>Exelon serves more customers than any other U.S. utility, with 10 million power and gas customers at its six regulated utilities in Illinois, Pennsylvania, Maryland, New Jersey, Delaware, and Washington, D.C. Exelon owns 11 nuclear plants and 33 gigawatts of generation capacity throughout North America, producing 20% of U.S. nuclear power and 5% of all U.S. electricity. The company is the largest power retailer in the U.S., serving about 200 terawatt-hours of load.</v>
    <v>USD</v>
    <v>34621</v>
    <v>NYSE</v>
    <v>NYS</v>
    <v>126</v>
    <v>10 South Dearborn Street, Chicago, IL 60680-5379 USA</v>
    <v>42.92</v>
    <v>965</v>
    <v>Utilities - Diversified</v>
    <v>Stock</v>
    <v>8/08/2018 15:36:57</v>
    <v>17</v>
    <v>42.5</v>
    <v>41292511467.75</v>
    <v>Exelon Corp</v>
    <v>42.7</v>
    <v>10.764263</v>
    <v>42.765000000000001</v>
    <v>42.85</v>
    <v>965567905.24377406</v>
    <v>EXC</v>
    <v>1011515</v>
    <v>5598452.5079365103</v>
    <v>1999</v>
  </rv>
  <rv s="1">
    <v>966</v>
  </rv>
  <rv s="2">
    <v>https://www.bing.com/th?id=Ab333c156489d197714faacdcb39f31f8&amp;qlt=95</v>
    <v>https://www.bing.com/images/search?form=xlimg&amp;q=charter+communications</v>
    <v>Image of Charter Communications Inc</v>
  </rv>
  <rv s="3">
    <v>en-US</v>
    <v>a1pokr</v>
    <v>268435456</v>
    <v>268435457</v>
    <v>1</v>
    <v>5</v>
    <v>Charter Communications Inc</v>
    <v>7</v>
    <v>8</v>
    <v>Finance</v>
    <v>4</v>
    <v>408.83</v>
    <v>250.1</v>
    <v>1.252437</v>
    <v>Thomas M. Rutledge</v>
    <v>0.6</v>
    <v>2.0200000000000001E-3</v>
    <v>Charter Communications Inc is a US-based cable service provider. The company offers entertainment, information and communications solutions to residential and commercial customers. The firm provides television, Internet access, and telephone services to over 5 million subscribers across several states in the US. In addition, it also owns and operates regional sports networks and local sports, news and lifestyle channels and sells security and home management services to the residential marketplace. It derives revenues by offering cable services to customers.</v>
    <v>USD</v>
    <v>94800</v>
    <v>NASDAQ</v>
    <v>NAS</v>
    <v>126</v>
    <v>400 Atlantic Street, Stamford, CT 06901 USA</v>
    <v>298.01</v>
    <v>968</v>
    <v>Pay TV</v>
    <v>Stock</v>
    <v>8/08/2018 15:36:07</v>
    <v>17</v>
    <v>296.24</v>
    <v>68988794327.279999</v>
    <v>Charter Communications Inc</v>
    <v>297.86</v>
    <v>8.6132639999999991</v>
    <v>297.05</v>
    <v>297.64999999999998</v>
    <v>232246404.06423199</v>
    <v>CHTR</v>
    <v>276085</v>
    <v>1454629.0625</v>
    <v>1999</v>
  </rv>
  <rv s="1">
    <v>969</v>
  </rv>
  <rv s="2">
    <v>https://www.bing.com/th?id=A6c38776f02185e649ac38c1a1a43a724&amp;qlt=95</v>
    <v>https://www.bing.com/images/search?form=xlimg&amp;q=alliance+data</v>
    <v>Image of Alliance Data Systems Corp</v>
  </rv>
  <rv s="3">
    <v>en-US</v>
    <v>a1mwlh</v>
    <v>268435456</v>
    <v>268435457</v>
    <v>1</v>
    <v>5</v>
    <v>Alliance Data Systems Corp</v>
    <v>7</v>
    <v>8</v>
    <v>Finance</v>
    <v>4</v>
    <v>278.33</v>
    <v>192.02</v>
    <v>1.7148699999999999</v>
    <v>Edward J. Heffernan</v>
    <v>0.47</v>
    <v>2.0430000000000001E-3</v>
    <v>Alliance Data Systems was born of the 1996 combination of a J.C. Penney transaction-processing operation and The Limited's credit card bank business. With headquarters in Plano, Texas, Alliance provides marketing, loyalty program, and private-label credit card services. The company is known for its large Air Miles loyalty program in Canada. In 2014, the company acquired Conversant to bolster its digital marketing efforts. The private-label services and credit group is financially the company's most important operating segment.</v>
    <v>USD</v>
    <v>20000</v>
    <v>NYSE</v>
    <v>NYS</v>
    <v>126</v>
    <v>7500 Dallas Parkway, Plano, TX 75024 USA</v>
    <v>232.33500000000001</v>
    <v>971</v>
    <v>Credit Services</v>
    <v>Stock</v>
    <v>8/08/2018 15:31:19</v>
    <v>17</v>
    <v>229.54</v>
    <v>12776845034.389999</v>
    <v>Alliance Data Systems Corp</v>
    <v>230.65</v>
    <v>15.748030999999999</v>
    <v>230</v>
    <v>230.47</v>
    <v>55551500.149521701</v>
    <v>ADS</v>
    <v>73710</v>
    <v>515018.079365079</v>
    <v>1996</v>
  </rv>
  <rv s="1">
    <v>972</v>
  </rv>
  <rv s="2">
    <v>https://www.bing.com/th?id=Abda71e2736b0e1c236099c12cbe43c51&amp;qlt=95</v>
    <v>https://www.bing.com/images/search?form=xlimg&amp;q=walmart</v>
    <v>Image of Walmart Inc</v>
  </rv>
  <rv s="3">
    <v>en-US</v>
    <v>a25ya2</v>
    <v>268435456</v>
    <v>268435457</v>
    <v>1</v>
    <v>5</v>
    <v>Walmart Inc</v>
    <v>7</v>
    <v>8</v>
    <v>Finance</v>
    <v>4</v>
    <v>109.98</v>
    <v>77.5</v>
    <v>0.521895</v>
    <v>C. Douglas Mcmillon</v>
    <v>0.19</v>
    <v>2.1160000000000003E-3</v>
    <v>Walmart is the largest retailer in the world with around $500 billion in annual revenue and about 11,700 stores worldwide (including supercenters, wholesale warehouse clubs under the Sam's Club banner, and small-format stores across 28 countries). The firm is also expanding into the growing e-commerce channel, as evidenced by its acquisition of Jet.com in 2016 and pending purchase of a 77% stake in Flipkart. Sales through this channel represent about 5% of its total revenue. Groceries and consumables account for roughly 60% of sales, with the remainder from general merchandise including fuel, hardlines, apparel, entertainment, and home goods. The firm is known for an everyday low price approach.</v>
    <v>USD</v>
    <v>2300000</v>
    <v>NYSE</v>
    <v>NYS</v>
    <v>126</v>
    <v>702 Southwest 8th Street, Bentonville, AR 72716 USA</v>
    <v>89.99</v>
    <v>974</v>
    <v>Discount Stores</v>
    <v>Stock</v>
    <v>8/08/2018 15:36:22</v>
    <v>17</v>
    <v>89.37</v>
    <v>264985826491.39999</v>
    <v>Walmart Inc</v>
    <v>89.97</v>
    <v>29.850746000000001</v>
    <v>89.78</v>
    <v>89.97</v>
    <v>2951501743.0541301</v>
    <v>WMT</v>
    <v>1778893</v>
    <v>5414368</v>
    <v>1969</v>
  </rv>
  <rv s="1">
    <v>975</v>
  </rv>
  <rv s="2">
    <v>https://www.bing.com/th?id=Aec6d467563268397eaca97c1af1db6b2&amp;qlt=95</v>
    <v>https://www.bing.com/images/search?form=xlimg&amp;q=advance+auto+parts</v>
    <v>Image of Advance Auto Parts Inc</v>
  </rv>
  <rv s="3">
    <v>en-US</v>
    <v>a1mor7</v>
    <v>268435456</v>
    <v>268435457</v>
    <v>1</v>
    <v>5</v>
    <v>Advance Auto Parts Inc</v>
    <v>7</v>
    <v>8</v>
    <v>Finance</v>
    <v>4</v>
    <v>146.31</v>
    <v>78.81</v>
    <v>1.1242129999999999</v>
    <v>Mr. Thomas R. Greco</v>
    <v>0.33</v>
    <v>2.2720000000000001E-3</v>
    <v>Advance Auto Parts is one of the industry’s largest retailers of aftermarket automotive parts, tools, and accessories to do-it-yourself (DIY) customers in North America. Advance operated 5,183 stores as of the end of 2017, in addition to servicing 1,218 independently owned Carquest stores. The company’s Worldpac unit is a premier distributor of imported original-equipment parts. Advance derived 58% of its 2017 sales from commercial clients, up from 30%-40% before the General Parts deal.</v>
    <v>USD</v>
    <v>71000</v>
    <v>NYSE</v>
    <v>NYS</v>
    <v>126</v>
    <v>5008 Airport Road, Roanoke, VA 24012 USA</v>
    <v>145.94</v>
    <v>977</v>
    <v>Specialty Retail</v>
    <v>Stock</v>
    <v>8/08/2018 15:36:08</v>
    <v>17</v>
    <v>145.1</v>
    <v>10775257316.049999</v>
    <v>Advance Auto Parts Inc</v>
    <v>145.32</v>
    <v>21.321961999999999</v>
    <v>145.22</v>
    <v>145.55000000000001</v>
    <v>74199540.807395697</v>
    <v>AAP</v>
    <v>110015</v>
    <v>966546.50793650805</v>
    <v>2001</v>
  </rv>
  <rv s="1">
    <v>978</v>
  </rv>
  <rv s="0">
    <v>en-US</v>
    <v>a23www</v>
    <v>268435456</v>
    <v>268435457</v>
    <v>1</v>
    <v>0</v>
    <v>AT&amp;T Inc</v>
    <v>2</v>
    <v>3</v>
    <v>Finance</v>
    <v>4</v>
    <v>39.799999999999997</v>
    <v>30.13</v>
    <v>0.43149900000000002</v>
    <v>Randall L. Stephenson</v>
    <v>7.4999999999999997E-2</v>
    <v>2.313E-3</v>
    <v xml:space="preserve">AT&amp;T is the second-largest U.S. wireless carrier, serving more than 100 million subscribers, including about 65 million postpaid phone subscribers. The firm also provides fixed-line services, including voice, data, and television services, to consumers and small businesses in 21 states and to larger enterprises worldwide. It is generally considered to be the largest global enterprise phone company in the world. The DirecTV acquisition added 20 million U.S. satellite television customers and a presence in Latin America. AT&amp;T also acquired two Mexican carriers in 2015 that help promote cross-border calling. The firm acquired WarnerMedia in June 2018 creating a vertically integrated creator and distributor of content. </v>
    <v>USD</v>
    <v>273210</v>
    <v>NYSE</v>
    <v>NYS</v>
    <v>126</v>
    <v>208 S. Akard Street, Dallas, TX 75202 USA</v>
    <v>32.53</v>
    <v>Telecom Services</v>
    <v>Stock</v>
    <v>8/08/2018 15:36:33</v>
    <v>17</v>
    <v>32.344999999999999</v>
    <v>235942380000</v>
    <v>AT&amp;T Inc</v>
    <v>32.479999999999997</v>
    <v>6.257822</v>
    <v>32.42</v>
    <v>32.494999999999997</v>
    <v>7277679827.2671204</v>
    <v>T</v>
    <v>8151593</v>
    <v>13470552.030769199</v>
    <v>1983</v>
  </rv>
  <rv s="1">
    <v>980</v>
  </rv>
  <rv s="2">
    <v>https://www.bing.com/th?id=A4afbc0a090454dfb219470553edb70e4&amp;qlt=95</v>
    <v>https://www.bing.com/images/search?form=xlimg&amp;q=lowe%27s</v>
    <v>Image of Lowe's Companies Inc</v>
  </rv>
  <rv s="3">
    <v>en-US</v>
    <v>a1x2ur</v>
    <v>268435456</v>
    <v>268435457</v>
    <v>1</v>
    <v>5</v>
    <v>Lowe's Companies Inc</v>
    <v>7</v>
    <v>8</v>
    <v>Finance</v>
    <v>4</v>
    <v>108.98</v>
    <v>70.760000000000005</v>
    <v>1.318203</v>
    <v>Mr. Marvin R. Ellison</v>
    <v>0.23</v>
    <v>2.3280000000000002E-3</v>
    <v>Lowe's is the second-largest home-improvement retailer in the world, operating 2,154 stores throughout the United States, Canada, and Mexico as of April 2018. The firm's stores offer products and services for home decorating, maintenance, repair, and remodeling. Lowe's targets retail do-it-yourself and do-it-for-me customers as well as commercial business clients. We estimate that Lowe's captures a low-double-digit share of the domestic home-improvement market, based on U.S. census estimates for market size.</v>
    <v>USD</v>
    <v>310000</v>
    <v>NYSE</v>
    <v>NYS</v>
    <v>126</v>
    <v>1000 Lowe's Boulevard, Mooresville, NC 28117 USA</v>
    <v>99.08</v>
    <v>982</v>
    <v>Home Improvement Stores</v>
    <v>Stock</v>
    <v>8/08/2018 15:36:09</v>
    <v>17</v>
    <v>98.52</v>
    <v>80750274583.320007</v>
    <v>Lowe's Companies Inc</v>
    <v>98.81</v>
    <v>21.321961999999999</v>
    <v>98.79</v>
    <v>99.02</v>
    <v>817393203.59671998</v>
    <v>LOW</v>
    <v>496227</v>
    <v>4473959.296875</v>
    <v>1952</v>
  </rv>
  <rv s="1">
    <v>983</v>
  </rv>
  <rv s="0">
    <v>en-US</v>
    <v>a1uuvh</v>
    <v>268435456</v>
    <v>268435457</v>
    <v>1</v>
    <v>0</v>
    <v>H&amp;R Block Inc</v>
    <v>2</v>
    <v>3</v>
    <v>Finance</v>
    <v>4</v>
    <v>31.8</v>
    <v>22.45</v>
    <v>0.22008</v>
    <v>Jeffrey J. Jones, II</v>
    <v>0.06</v>
    <v>2.343E-3</v>
    <v>H&amp;R Block provides income tax return preparation services, digital do-it-yourself tax solutions, and other services related to income tax preparation to the general public primarily in the United States, Canada, and Australia. The company mainly prepares tax returns for customers within the United States through its company-owned offices, franchise locations, and online tax software. The vast majority of H&amp;R Block's offices are located in the U.S. The company derives most of its total revenue from U.S. assisted tax preparation fees. Revenue from franchise and product royalties and digital do-it-yourself tax solutions is also relatively significant.</v>
    <v>USD</v>
    <v>2700</v>
    <v>NYSE</v>
    <v>NYS</v>
    <v>126</v>
    <v>One H&amp;R Block Way, Kansas City, MO 64105 USA</v>
    <v>25.79</v>
    <v>Personal Services</v>
    <v>Stock</v>
    <v>8/08/2018 15:35:26</v>
    <v>17</v>
    <v>25.4</v>
    <v>5265692778.5100002</v>
    <v>H&amp;R Block Inc</v>
    <v>25.55</v>
    <v>8.5910650000000004</v>
    <v>25.61</v>
    <v>25.67</v>
    <v>205610807.43889099</v>
    <v>HRB</v>
    <v>328859</v>
    <v>3059330.7301587299</v>
    <v>1955</v>
  </rv>
  <rv s="1">
    <v>985</v>
  </rv>
  <rv s="2">
    <v>https://www.bing.com/th?id=A31255cb0b4dcc5403ca8e05d252a056c&amp;qlt=95</v>
    <v>https://www.bing.com/images/search?form=xlimg&amp;q=visa+inc.</v>
    <v>Image of Visa Inc</v>
  </rv>
  <rv s="3">
    <v>en-US</v>
    <v>a256cw</v>
    <v>268435456</v>
    <v>268435457</v>
    <v>1</v>
    <v>5</v>
    <v>Visa Inc</v>
    <v>7</v>
    <v>8</v>
    <v>Finance</v>
    <v>4</v>
    <v>143.13999999999999</v>
    <v>99.43</v>
    <v>1.06853</v>
    <v>Alfred F. Kelly,Jr</v>
    <v>0.33</v>
    <v>2.3530000000000001E-3</v>
    <v>Visa manages payment brands and an electronic global payment network that connects thousands of financial institutions in more than 200 countries. The network provides authorization, clearing, and settlement of electronic payment transactions. It uses a four-party model that includes card-issuing banks, merchant acquirers, and merchants (in addition to the network itself) within its payment ecosystem. The firm generates revenue by charging fees to its customers based on both the dollar volume of card activity and the number of transactions processed through the network. In addition to transaction processing services, Visa offers other payment-related products, including digital wallets, tokenization, and risk management services.</v>
    <v>USD</v>
    <v>11300</v>
    <v>NYSE</v>
    <v>NYS</v>
    <v>126</v>
    <v>P.O. Box 8999, San Francisco, CA 94128-8999 USA</v>
    <v>140.63999999999999</v>
    <v>987</v>
    <v>Credit Services</v>
    <v>Stock</v>
    <v>8/08/2018 15:36:13</v>
    <v>17</v>
    <v>139.83000000000001</v>
    <v>322180114839.27502</v>
    <v>Visa Inc</v>
    <v>139.97999999999999</v>
    <v>34.129693000000003</v>
    <v>140.27000000000001</v>
    <v>140.6</v>
    <v>2296856882.00809</v>
    <v>V</v>
    <v>1146539</v>
    <v>2867892.21875</v>
    <v>2007</v>
  </rv>
  <rv s="1">
    <v>988</v>
  </rv>
  <rv s="2">
    <v>https://www.bing.com/th?id=Aec96374e2429b4f5d2b7a80d914ecdb0&amp;qlt=95</v>
    <v>https://www.bing.com/images/search?form=xlimg&amp;q=kla-tencor</v>
    <v>Image of KLA-Tencor Corp</v>
  </rv>
  <rv s="3">
    <v>en-US</v>
    <v>a1wjkr</v>
    <v>268435456</v>
    <v>268435457</v>
    <v>1</v>
    <v>5</v>
    <v>KLA-Tencor Corp</v>
    <v>7</v>
    <v>8</v>
    <v>Finance</v>
    <v>4</v>
    <v>123.96</v>
    <v>87.93</v>
    <v>1.609267</v>
    <v>Mr. Richard P. Wallace</v>
    <v>0.28000000000000003</v>
    <v>2.3699999999999997E-3</v>
    <v>KLA-Tencor Corp designs and manufactures yield-management and process-monitoring and control systems for the semiconductor industry. The systems are used to analyze the manufacturing process at various steps in a product's development. The firm's laser-scanning products are used for wafer qualification, process monitoring, and equipment monitoring. KLA-Tencor also provides inspection tools and systems for optical metrology and e-beam metrology. The company earns maximum revenue from korea, China, Japan, taiwan and others.</v>
    <v>USD</v>
    <v>6550</v>
    <v>NASDAQ</v>
    <v>NAS</v>
    <v>126</v>
    <v>One Technology Drive, Milpitas, CA 95035 USA</v>
    <v>118.6099</v>
    <v>990</v>
    <v>Semiconductor Equipment &amp; Materials</v>
    <v>Stock</v>
    <v>8/08/2018 15:30:14</v>
    <v>17</v>
    <v>115.62</v>
    <v>18504113728.16</v>
    <v>KLA-Tencor Corp</v>
    <v>118.13</v>
    <v>23.201855999999999</v>
    <v>118.16</v>
    <v>118.44</v>
    <v>156602181.179418</v>
    <v>KLAC</v>
    <v>554716</v>
    <v>1333280.625</v>
    <v>1997</v>
  </rv>
  <rv s="1">
    <v>991</v>
  </rv>
  <rv s="10">
    <v>en-US</v>
    <v>b13ok2</v>
    <v>268435456</v>
    <v>268435457</v>
    <v>1</v>
    <v>17</v>
    <v>Jefferies Financial Group Inc</v>
    <v>2</v>
    <v>3</v>
    <v>Finance</v>
    <v>4</v>
    <v>28.3</v>
    <v>21.61</v>
    <v>1.2201390000000001</v>
    <v>0.06</v>
    <v>2.4590000000000002E-3</v>
    <v>Jefferies Financial Group Inc is a diversified financial services company. Its business consists of investment banking and capital markets (Jefferies Group), commercial mortgage banking (Berkadia), asset management (Leucadia Asset Management), and online platform for foreign exchange trading (FXCM), a real estate company (Homefed), and vehicle finance (Foursight Capital and Chrome Capital).The company is also involved in other businesses, such as oil and gas exploration, through JETX and Vitesse Energy; automobile dealerships, through Gargadia; fixed wireless broadband services, through Linkem; and gold and silver mining through Golden Queen, among others.</v>
    <v>USD</v>
    <v>36700</v>
    <v>NYSE</v>
    <v>NYS</v>
    <v>126</v>
    <v>520 Madison Avenue, New York, NY 10022 USA</v>
    <v>24.46</v>
    <v>Asset Management</v>
    <v>Stock</v>
    <v>8/08/2018 15:33:29</v>
    <v>17</v>
    <v>24.09</v>
    <v>8139969735.4799995</v>
    <v>Jefferies Financial Group Inc</v>
    <v>24.41</v>
    <v>833.33333300000004</v>
    <v>24.4</v>
    <v>24.46</v>
    <v>333605317.02786899</v>
    <v>JEF</v>
    <v>196433</v>
    <v>1928175.578125</v>
    <v>1962</v>
  </rv>
  <rv s="1">
    <v>993</v>
  </rv>
  <rv s="2">
    <v>https://www.bing.com/th?id=A1ba8bb2d556aaafbea1664101f23301d&amp;qlt=95</v>
    <v>https://www.bing.com/images/search?form=xlimg&amp;q=nike+inc</v>
    <v>Image of Nike Inc</v>
  </rv>
  <rv s="3">
    <v>en-US</v>
    <v>a1yjxm</v>
    <v>268435456</v>
    <v>268435457</v>
    <v>1</v>
    <v>5</v>
    <v>Nike Inc</v>
    <v>7</v>
    <v>8</v>
    <v>Finance</v>
    <v>4</v>
    <v>81</v>
    <v>50.35</v>
    <v>0.67717400000000005</v>
    <v>Mr. Mark G. Parker</v>
    <v>0.2</v>
    <v>2.483E-3</v>
    <v>Nike Inc is the world's largest designer and wholesaler of athletic footwear and apparel. The firm sells to more than 50,000 retail accounts through a network of more than 1,142 company-owned stores (about 30% of revenue including online sales), and independent distributors and licensees in 170 countries. Nike brand sales in North America account for 43% of revenue, followed by Western Europe (18%), emerging markets (12%), and China (13%), with the remainder from Japan and Central and Eastern Europe. The Converse brand accounts for 6% of sales.</v>
    <v>USD</v>
    <v>73100</v>
    <v>NYSE</v>
    <v>NYS</v>
    <v>126</v>
    <v>One Bowerman Drive, Beaverton, OR 97005-6453 USA</v>
    <v>80.64</v>
    <v>995</v>
    <v>Footwear &amp; Accessories</v>
    <v>Stock</v>
    <v>8/08/2018 15:36:49</v>
    <v>17</v>
    <v>80.040000000000006</v>
    <v>128860645854.38</v>
    <v>Nike Inc</v>
    <v>80.209999999999994</v>
    <v>68.027210999999994</v>
    <v>80.540000000000006</v>
    <v>80.739999999999995</v>
    <v>1599958354.2883</v>
    <v>NKE</v>
    <v>1257210</v>
    <v>3786488.86153846</v>
    <v>1967</v>
  </rv>
  <rv s="1">
    <v>996</v>
  </rv>
  <rv s="2">
    <v>https://www.bing.com/th?id=Ab696d69c4879b7f3348259cc4197f3cc&amp;qlt=95</v>
    <v>https://www.bing.com/images/search?form=xlimg&amp;q=suntrust</v>
    <v>Image of SunTrust Banks Inc</v>
  </rv>
  <rv s="3">
    <v>en-US</v>
    <v>a23oim</v>
    <v>268435456</v>
    <v>268435457</v>
    <v>1</v>
    <v>5</v>
    <v>SunTrust Banks Inc</v>
    <v>7</v>
    <v>8</v>
    <v>Finance</v>
    <v>4</v>
    <v>73.439700000000002</v>
    <v>51.96</v>
    <v>1.312387</v>
    <v>William H. Rogers,Jr</v>
    <v>0.18</v>
    <v>2.4879999999999998E-3</v>
    <v>SunTrust Banks, headquartered in Atlanta, comprises commercial, corporate, and retail banking operations. SunTrust's corporate and investment banking arm is under the SunTrust Robinson Humphrey brand. The vast majority of SunTrust's deposits are in seven Southeastern U.S. states and the District of Columbia.</v>
    <v>USD</v>
    <v>23785</v>
    <v>NYSE</v>
    <v>NYS</v>
    <v>126</v>
    <v>303 Peachtree Street, Atlanta, GA 30308 USA</v>
    <v>72.680000000000007</v>
    <v>998</v>
    <v>Banks - Regional - US</v>
    <v>Stock</v>
    <v>8/08/2018 15:36:11</v>
    <v>17</v>
    <v>72.16</v>
    <v>33419148109.575001</v>
    <v>SunTrust Banks Inc</v>
    <v>72.2</v>
    <v>13.568521</v>
    <v>72.349999999999994</v>
    <v>72.53</v>
    <v>461909441.73566002</v>
    <v>STI</v>
    <v>424921</v>
    <v>2795513.7936507901</v>
    <v>1984</v>
  </rv>
  <rv s="1">
    <v>999</v>
  </rv>
  <rv s="0">
    <v>en-US</v>
    <v>a1x12w</v>
    <v>268435456</v>
    <v>268435457</v>
    <v>1</v>
    <v>0</v>
    <v>Lincoln National Corp</v>
    <v>2</v>
    <v>3</v>
    <v>Finance</v>
    <v>4</v>
    <v>86.68</v>
    <v>61.18</v>
    <v>1.9184639999999999</v>
    <v>Dennis R. Glass</v>
    <v>0.17</v>
    <v>2.5340000000000002E-3</v>
    <v>Founded in 1905, Philadelphia-based Lincoln National offers
individual and group insurance, retirement, and investment products
in the United States and the United Kingdom. The firm distributes
its products through independent and company-employed agents,
wirehouses, and banks. Lincoln also owns and operates 15 radio
stations it acquired as part of the 2006 merger with
Jefferson-Pilot Financial.</v>
    <v>USD</v>
    <v>9047</v>
    <v>NYSE</v>
    <v>NYS</v>
    <v>126</v>
    <v>150 North Radnor Chester Road, Radnor, PA 19087 USA</v>
    <v>67.34</v>
    <v>Insurance - Life</v>
    <v>Stock</v>
    <v>8/08/2018 15:30:10</v>
    <v>17</v>
    <v>66.63</v>
    <v>14537101856.540001</v>
    <v>Lincoln National Corp</v>
    <v>67.11</v>
    <v>7.5414779999999997</v>
    <v>67.09</v>
    <v>67.260000000000005</v>
    <v>216680606</v>
    <v>LNC</v>
    <v>188881</v>
    <v>1712313.859375</v>
    <v>1968</v>
  </rv>
  <rv s="1">
    <v>1001</v>
  </rv>
  <rv s="2">
    <v>https://www.bing.com/th?id=A58a94152be988d1e31ced5e895ca14bb&amp;qlt=95</v>
    <v>https://www.bing.com/images/search?form=xlimg&amp;q=ameren</v>
    <v>Image of Ameren Corp</v>
  </rv>
  <rv s="8">
    <v>en-US</v>
    <v>a1mxkr</v>
    <v>268435456</v>
    <v>268435457</v>
    <v>1</v>
    <v>15</v>
    <v>Ameren Corp</v>
    <v>7</v>
    <v>8</v>
    <v>Finance</v>
    <v>4</v>
    <v>64.89</v>
    <v>51.89</v>
    <v>0.27176800000000001</v>
    <v>0.16</v>
    <v>2.5569999999999998E-3</v>
    <v>Ameren owns rate-regulated generation, transmission, and distribution networks that deliver electricity and natural gas in Missouri and Illinois. It serves nearly 2.5 million electricity customers and roughly 1.0 million natural gas customers.</v>
    <v>USD</v>
    <v>8615</v>
    <v>NYSE</v>
    <v>NYS</v>
    <v>126</v>
    <v>1901 Chouteau Avenue, St. Louis, MO 63103 USA</v>
    <v>62.774999999999999</v>
    <v>1003</v>
    <v>Utilities - Regulated Electric</v>
    <v>Stock</v>
    <v>8/08/2018 15:35:13</v>
    <v>17</v>
    <v>62.33</v>
    <v>15269784084.690001</v>
    <v>Ameren Corp</v>
    <v>62.43</v>
    <v>26.737967999999999</v>
    <v>62.58</v>
    <v>62.74</v>
    <v>244004219.9535</v>
    <v>AEE</v>
    <v>203057</v>
    <v>1530117.2698412701</v>
    <v>1997</v>
  </rv>
  <rv s="1">
    <v>1004</v>
  </rv>
  <rv s="2">
    <v>https://www.bing.com/th?id=Ac077616af57955d830dddd943fc32d1a&amp;qlt=95</v>
    <v>https://www.bing.com/images/search?form=xlimg&amp;q=prudential+financial</v>
    <v>Image of Prudential Financial Inc</v>
  </rv>
  <rv s="3">
    <v>en-US</v>
    <v>a218k2</v>
    <v>268435456</v>
    <v>268435457</v>
    <v>1</v>
    <v>5</v>
    <v>Prudential Financial Inc</v>
    <v>7</v>
    <v>8</v>
    <v>Finance</v>
    <v>4</v>
    <v>127.14</v>
    <v>92.05</v>
    <v>1.51058</v>
    <v>John R. Strangfeld,Jr</v>
    <v>0.26</v>
    <v>2.591E-3</v>
    <v>Prudential Financial is a large, diversified insurance company, offering annuities, life insurance, retirement plan services, and asset management products. While it operates in a number of countries, the vast majority of revenue is generated in the United States and Japan. Prudential is the second-largest life insurance company in the U.S.</v>
    <v>USD</v>
    <v>49705</v>
    <v>NYSE</v>
    <v>NYS</v>
    <v>126</v>
    <v>751 Broad Street, Newark, NJ 07102 USA</v>
    <v>100.58</v>
    <v>1006</v>
    <v>Insurance - Life</v>
    <v>Stock</v>
    <v>8/08/2018 15:36:46</v>
    <v>17</v>
    <v>99.83</v>
    <v>41870970000</v>
    <v>Prudential Financial Inc</v>
    <v>100.28</v>
    <v>5.77034</v>
    <v>100.36</v>
    <v>100.62</v>
    <v>417207752.09246701</v>
    <v>PRU</v>
    <v>611482</v>
    <v>1853697.31746032</v>
    <v>1999</v>
  </rv>
  <rv s="1">
    <v>1007</v>
  </rv>
  <rv s="0">
    <v>en-US</v>
    <v>a1ry3m</v>
    <v>268435456</v>
    <v>268435457</v>
    <v>1</v>
    <v>0</v>
    <v>Emerson Electric Co</v>
    <v>2</v>
    <v>3</v>
    <v>Finance</v>
    <v>4</v>
    <v>75.25</v>
    <v>57.47</v>
    <v>1.1274</v>
    <v>Mr. David N. Farr</v>
    <v>0.19500000000000001</v>
    <v>2.6129999999999999E-3</v>
    <v>Emerson Electric recently divided its business operations into two segments: Automation Solutions, and Commercial and Residential Solutions. The company specializes in large scale automation systems for process-oriented heavy industries, including oil and gas, refining, chemicals, and power. Automation products include sensors, valves, flow control, and final control, which can combine to remotely operate single to multisite systems. The company also manufactures air conditioning compressors, electric tools, and food disposal products.</v>
    <v>USD</v>
    <v>76500</v>
    <v>NYSE</v>
    <v>NYS</v>
    <v>126</v>
    <v>8000 West Florissant Avenue, St. Louis, MO 63136 USA</v>
    <v>75.25</v>
    <v>Diversified Industrials</v>
    <v>Stock</v>
    <v>8/08/2018 15:36:37</v>
    <v>17</v>
    <v>74.45</v>
    <v>47231554795.519997</v>
    <v>Emerson Electric Co</v>
    <v>74.569999999999993</v>
    <v>25.839793</v>
    <v>74.64</v>
    <v>74.834999999999994</v>
    <v>632791462.96248698</v>
    <v>EMR</v>
    <v>1215062</v>
    <v>2575871.5396825401</v>
    <v>1890</v>
  </rv>
  <rv s="1">
    <v>1009</v>
  </rv>
  <rv s="0">
    <v>en-US</v>
    <v>a1ohur</v>
    <v>268435456</v>
    <v>268435457</v>
    <v>1</v>
    <v>0</v>
    <v>Biogen Inc</v>
    <v>2</v>
    <v>3</v>
    <v>Finance</v>
    <v>4</v>
    <v>388.67</v>
    <v>249.17</v>
    <v>0.87555300000000003</v>
    <v>Mr. Michel Vounatsos</v>
    <v>0.93</v>
    <v>2.6559999999999999E-3</v>
    <v>Biogen and Idec merged in 2003, combining forces to market Biogen's multiple sclerosis drug Avonex and Idec's cancer drug Rituxan. Today, Rituxan and next-generation antibody Gazyva are marketed via a collaboration with Roche. Biogen markets novel MS drugs Tysabri and Tecfidera independently. Hemophilia therapies Eloctate and Alprolix (partnered with SOBI) were spun off as part of Bioverativ in 2017. Biogen has several drug candidates in phase 3 trials in neurology and neurodegenerative diseases and has launched Spinraza with partner Ionis.</v>
    <v>USD</v>
    <v>7300</v>
    <v>NASDAQ</v>
    <v>NAS</v>
    <v>126</v>
    <v>225 Binney Street, Cambridge, MA 02142 USA</v>
    <v>352.33</v>
    <v>Biotechnology</v>
    <v>Stock</v>
    <v>8/08/2018 15:35:21</v>
    <v>17</v>
    <v>347.97</v>
    <v>70717580139.604996</v>
    <v>Biogen Inc</v>
    <v>348.05</v>
    <v>24.154589000000001</v>
    <v>350.14</v>
    <v>351.07</v>
    <v>201969441.193822</v>
    <v>BIIB</v>
    <v>281780</v>
    <v>1244114.68253968</v>
    <v>1978</v>
  </rv>
  <rv s="1">
    <v>1011</v>
  </rv>
  <rv s="2">
    <v>https://www.bing.com/th?id=A480545d82ec7a481c134f672a69a3914&amp;qlt=95</v>
    <v>https://www.bing.com/images/search?form=xlimg&amp;q=red+hat</v>
    <v>Image of Red Hat Inc</v>
  </rv>
  <rv s="3">
    <v>en-US</v>
    <v>a21znm</v>
    <v>268435456</v>
    <v>268435457</v>
    <v>1</v>
    <v>5</v>
    <v>Red Hat Inc</v>
    <v>7</v>
    <v>8</v>
    <v>Finance</v>
    <v>4</v>
    <v>177.7</v>
    <v>95.88</v>
    <v>1.065974</v>
    <v>Mr. James M. Whitehurst</v>
    <v>0.38</v>
    <v>2.6700000000000001E-3</v>
    <v>Red Hat provides services for its version of the open-source (free from licensing costs) Linux software operating systems, middleware, storage, virtualization, and management tools. The company reports revenue through two categories: subscriptions and training, and services. The Americas contributed approximately 64% of total revenue in fiscal 2018; Europe, the Middle East, and Africa contributed 23%; and Asia-Pacific contributed 14%.</v>
    <v>USD</v>
    <v>11870</v>
    <v>NYSE</v>
    <v>NYS</v>
    <v>126</v>
    <v>100 East Davie Street, Raleigh, NC 27601 USA</v>
    <v>143.38999999999999</v>
    <v>1013</v>
    <v>Software - Application</v>
    <v>Stock</v>
    <v>8/08/2018 15:28:45</v>
    <v>17</v>
    <v>141.59</v>
    <v>25339456694.368999</v>
    <v>Red Hat Inc</v>
    <v>142.97999999999999</v>
    <v>90.090090000000004</v>
    <v>142.34</v>
    <v>142.72</v>
    <v>178020631.54678199</v>
    <v>RHT</v>
    <v>216490</v>
    <v>1768839.9047619</v>
    <v>1993</v>
  </rv>
  <rv s="1">
    <v>1014</v>
  </rv>
  <rv s="2">
    <v>https://www.bing.com/th?id=Ad5adced4bde5bfbea507a19dc03a0dc6&amp;qlt=95</v>
    <v>https://www.bing.com/images/search?form=xlimg&amp;q=united+technologies+corporation</v>
    <v>Image of United Technologies Corp</v>
  </rv>
  <rv s="3">
    <v>en-US</v>
    <v>a25552</v>
    <v>268435456</v>
    <v>268435457</v>
    <v>1</v>
    <v>5</v>
    <v>United Technologies Corp</v>
    <v>7</v>
    <v>8</v>
    <v>Finance</v>
    <v>4</v>
    <v>139.24</v>
    <v>109.1</v>
    <v>1.047077</v>
    <v>Gregory J. Hayes</v>
    <v>0.36</v>
    <v>2.6770000000000001E-3</v>
    <v>United Technologies is a diversified industrial conglomerate that sells aerospace and building components and systems. Pratt &amp; Whitney manufactures engines for military and commercial aircraft. UTC Aerospace Systems makes brakes, landing gear, flight-control systems, interiors, avionics, and other aircraft components. Otis is the world's largest elevator manufacturer, and climate, controls, and security sells HVAC, fire, and security products for use in residential and commercial buildings.</v>
    <v>USD</v>
    <v>204700</v>
    <v>NYSE</v>
    <v>NYS</v>
    <v>126</v>
    <v>10 Farm Springs Road, Farmington, CT 06032 USA</v>
    <v>134.87</v>
    <v>1016</v>
    <v>Aerospace &amp; Defense</v>
    <v>Stock</v>
    <v>8/08/2018 15:33:55</v>
    <v>17</v>
    <v>134.1</v>
    <v>107772565489.5</v>
    <v>United Technologies Corp</v>
    <v>134.51</v>
    <v>21.097045999999999</v>
    <v>134.47999999999999</v>
    <v>134.84</v>
    <v>801402182.40258801</v>
    <v>UTX</v>
    <v>487585</v>
    <v>3031167.7301587299</v>
    <v>1934</v>
  </rv>
  <rv s="1">
    <v>1017</v>
  </rv>
  <rv s="2">
    <v>https://www.bing.com/th?id=A14a7d885e221b229aebc4a4de0378524&amp;qlt=95</v>
    <v>https://www.bing.com/images/search?form=xlimg&amp;q=progressive+insurance</v>
    <v>Image of Progressive Corp</v>
  </rv>
  <rv s="3">
    <v>en-US</v>
    <v>a1ztlh</v>
    <v>268435456</v>
    <v>268435457</v>
    <v>1</v>
    <v>5</v>
    <v>Progressive Corp</v>
    <v>7</v>
    <v>8</v>
    <v>Finance</v>
    <v>4</v>
    <v>64.77</v>
    <v>43.59</v>
    <v>0.66993100000000005</v>
    <v>Susan Patricia Griffith</v>
    <v>0.17</v>
    <v>2.7500000000000003E-3</v>
    <v>Progressive underwrites private and commercial auto insurance and specialty lines; it has more than 16 million policies in force and is the fourth-largest auto insurer in the United States. Progressive markets its policies through more than 35,000 independent insurance agencies in the U.S. and Canada and directly via the Internet and telephone. Its premiums are split roughly equally between the agent and the direct channel. The company recently entered homeowners' insurance through an acquisition.</v>
    <v>USD</v>
    <v>33656</v>
    <v>NYSE</v>
    <v>NYS</v>
    <v>126</v>
    <v>6300 Wilson Mills Road, Mayfield Village, OH 44143 USA</v>
    <v>61.98</v>
    <v>1019</v>
    <v>Insurance - Property &amp; Casualty</v>
    <v>Stock</v>
    <v>8/08/2018 15:35:18</v>
    <v>17</v>
    <v>61.47</v>
    <v>36028378456.699997</v>
    <v>Progressive Corp</v>
    <v>61.71</v>
    <v>16.260162999999999</v>
    <v>61.82</v>
    <v>61.99</v>
    <v>582794863.42122304</v>
    <v>PGR</v>
    <v>556042</v>
    <v>3457448.3809523801</v>
    <v>1965</v>
  </rv>
  <rv s="1">
    <v>1020</v>
  </rv>
  <rv s="0">
    <v>en-US</v>
    <v>a21277</v>
    <v>268435456</v>
    <v>268435457</v>
    <v>1</v>
    <v>0</v>
    <v>PNC Financial Services Group Inc</v>
    <v>2</v>
    <v>3</v>
    <v>Finance</v>
    <v>4</v>
    <v>163.58500000000001</v>
    <v>119.77</v>
    <v>0.93871099999999996</v>
    <v>William S. Demchak</v>
    <v>0.42</v>
    <v>2.8770000000000002E-3</v>
    <v>PNC Financial Services Group is a diversified financial services company offering retail banking, corporate and institutional banking, asset management, and residential mortgage banking. PNC has 2,600 branches in 19 states and the District of Columbia and is the sixth-largest U.S. bank by assets.</v>
    <v>USD</v>
    <v>52906</v>
    <v>NYSE</v>
    <v>NYS</v>
    <v>126</v>
    <v>300 Fifth Avenue, Pittsburgh, PA 15222-2401 USA</v>
    <v>146.58000000000001</v>
    <v>Banks - Regional - US</v>
    <v>Stock</v>
    <v>8/08/2018 15:36:01</v>
    <v>17</v>
    <v>145.19999999999999</v>
    <v>68020293249.5</v>
    <v>PNC Financial Services Group Inc</v>
    <v>145.80000000000001</v>
    <v>12.690355</v>
    <v>146</v>
    <v>146.41999999999999</v>
    <v>465892419.51712298</v>
    <v>PNC</v>
    <v>309524</v>
    <v>2234774.1111111101</v>
    <v>1983</v>
  </rv>
  <rv s="1">
    <v>1022</v>
  </rv>
  <rv s="2">
    <v>https://www.bing.com/th?id=A0c0bfb6ab9fa548da8e956e04cb6b5ca&amp;qlt=95</v>
    <v>https://www.bing.com/images/search?form=xlimg&amp;q=aflac</v>
    <v>Image of Aflac Inc</v>
  </rv>
  <rv s="8">
    <v>en-US</v>
    <v>a1mzjc</v>
    <v>268435456</v>
    <v>268435457</v>
    <v>1</v>
    <v>15</v>
    <v>Aflac Inc</v>
    <v>7</v>
    <v>8</v>
    <v>Finance</v>
    <v>4</v>
    <v>47.08</v>
    <v>39.58</v>
    <v>0.98200100000000001</v>
    <v>0.13500000000000001</v>
    <v>2.8899999999999998E-3</v>
    <v>Aflac offers supplemental health insurance and life insurance in the two largest insurance markets in the world, the U.S. and Japan. In addition to its cancer policies, the company has broadened its product offerings to include accident, disability, and long-term-care insurance. It markets its products through independent distributors, selling most of its policies directly to consumers at their places of work.</v>
    <v>USD</v>
    <v>11318</v>
    <v>NYSE</v>
    <v>NYS</v>
    <v>126</v>
    <v>1932 Wynnton Road, Columbus, GA 31999 USA</v>
    <v>46.854999999999997</v>
    <v>1024</v>
    <v>Insurance - Life</v>
    <v>Stock</v>
    <v>8/08/2018 15:36:53</v>
    <v>17</v>
    <v>46.6</v>
    <v>35948408079.559998</v>
    <v>Aflac Inc</v>
    <v>46.7</v>
    <v>7.6103500000000004</v>
    <v>46.704999999999998</v>
    <v>46.84</v>
    <v>769690784.27491701</v>
    <v>AFL</v>
    <v>349685</v>
    <v>2666639.8387096799</v>
    <v>1973</v>
  </rv>
  <rv s="1">
    <v>1025</v>
  </rv>
  <rv s="2">
    <v>https://www.bing.com/th?id=A8f9887bbe9a0de55785480179eb55aa9&amp;qlt=95</v>
    <v>https://www.bing.com/images/search?form=xlimg&amp;q=adobe+systems</v>
    <v>Image of Adobe Systems Inc</v>
  </rv>
  <rv s="3">
    <v>en-US</v>
    <v>a1mv7w</v>
    <v>268435456</v>
    <v>268435457</v>
    <v>1</v>
    <v>5</v>
    <v>Adobe Systems Inc</v>
    <v>7</v>
    <v>8</v>
    <v>Finance</v>
    <v>4</v>
    <v>263.83</v>
    <v>143.94999999999999</v>
    <v>1.1164909999999999</v>
    <v>Shantanu Narayen</v>
    <v>0.74</v>
    <v>2.9189999999999997E-3</v>
    <v xml:space="preserve">Adobe’s software has long been synonymous with content creation and management, and the firm’s solutions have become the gold standard for creative professionals and novices alike. The firm develops and sells software and services for content creation and the measurement of digital advertising and marketing. The company is organized into three business segments: digital media, which includes numerous applications housed in Creative Cloud, such as Photoshop and Lightroom; digital experience, which includes Adobe Analytics, Media Optimizer, and Campaign Manager; and publishing. More than 80% of Adobe’s revenue is subscription based, of which 73%, 26%, and around 1% are from digital media, experience, and publishing segments, respectively. </v>
    <v>USD</v>
    <v>17973</v>
    <v>NASDAQ</v>
    <v>NAS</v>
    <v>126</v>
    <v>345 Park Avenue, San Jose, CA 95110-2704 USA</v>
    <v>254.33</v>
    <v>1027</v>
    <v>Software - Application</v>
    <v>Stock</v>
    <v>8/08/2018 15:34:39</v>
    <v>17</v>
    <v>251.63</v>
    <v>124264042593.869</v>
    <v>Adobe Systems Inc</v>
    <v>252.95</v>
    <v>58.479531999999999</v>
    <v>253.5</v>
    <v>254.24</v>
    <v>490193461.90875298</v>
    <v>ADBE</v>
    <v>607662</v>
    <v>1232989.265625</v>
    <v>1983</v>
  </rv>
  <rv s="1">
    <v>1028</v>
  </rv>
  <rv s="2">
    <v>https://www.bing.com/th?id=A8075a378e41891bb0de7ddc6ae090353&amp;qlt=95</v>
    <v>https://www.bing.com/images/search?form=xlimg&amp;q=ebay</v>
    <v>Image of eBay Inc</v>
  </rv>
  <rv s="3">
    <v>en-US</v>
    <v>a1rk52</v>
    <v>268435456</v>
    <v>268435457</v>
    <v>1</v>
    <v>5</v>
    <v>eBay Inc</v>
    <v>7</v>
    <v>8</v>
    <v>Finance</v>
    <v>4</v>
    <v>46.99</v>
    <v>32.854999999999997</v>
    <v>1.218375</v>
    <v>Devin N. Wenig</v>
    <v>0.1</v>
    <v>2.96E-3</v>
    <v>With $88 billion in gross merchandise volume transacted in 2017, eBay's Marketplaces facilitated around 4% of the $2.3 trillion global online commerce market. eBay's strategic priorities include revitalizing its Marketplaces platform by highlighting its unique product assortment and value proposition, improving the seller and buyer experience, utilizing structured data/artificial intelligence for listing searches, and improving its mobile commerce capabilities. eBay will partner with Netherlands-based Adyen for payment intermediation beginning in 2018.</v>
    <v>USD</v>
    <v>14100</v>
    <v>NASDAQ</v>
    <v>NAS</v>
    <v>126</v>
    <v>2025 Hamilton Avenue, San Jose, CA 95125 USA</v>
    <v>33.950000000000003</v>
    <v>1030</v>
    <v>Specialty Retail</v>
    <v>Stock</v>
    <v>8/08/2018 15:36:27</v>
    <v>17</v>
    <v>33.630000000000003</v>
    <v>33466567844.02</v>
    <v>eBay Inc</v>
    <v>33.78</v>
    <v>6.3613229999999996</v>
    <v>33.78</v>
    <v>33.880000000000003</v>
    <v>990721368.97631705</v>
    <v>EBAY</v>
    <v>1377461</v>
    <v>6383153.2698412696</v>
    <v>1996</v>
  </rv>
  <rv s="1">
    <v>1031</v>
  </rv>
  <rv s="2">
    <v>https://www.bing.com/th?id=Ab0dcabcdc3bf758a624828ac34f578f9&amp;qlt=95</v>
    <v>https://www.bing.com/images/search?form=xlimg&amp;q=pepsico</v>
    <v>Image of PepsiCo Inc</v>
  </rv>
  <rv s="3">
    <v>en-US</v>
    <v>axyhnm</v>
    <v>268435456</v>
    <v>268435457</v>
    <v>1</v>
    <v>5</v>
    <v>PepsiCo Inc</v>
    <v>7</v>
    <v>8</v>
    <v>Finance</v>
    <v>4</v>
    <v>122.51</v>
    <v>95.94</v>
    <v>0.71550400000000003</v>
    <v>Ms. Indra K. Nooyi</v>
    <v>0.34</v>
    <v>2.977E-3</v>
    <v>PepsiCo manufactures and distributes nonalcoholic beverages, grain-based foods, and a variety of snacks. Its key brands include Pepsi, Gatorade, Mountain Dew, Tropicana, Quaker, Lay’s, Doritos, and Cheetos. The firm receives a slight majority of revenue from food, with Frito-Lay North America (around one quarter of sales) contributing above 40% of operating profit. It distributes its products through direct-store-delivery and customer warehouse systems, as well as third-party networks. Pepsi generates 58% of its revenue in the United States.</v>
    <v>USD</v>
    <v>263000</v>
    <v>NASDAQ</v>
    <v>NAS</v>
    <v>126</v>
    <v>700 Anderson Hill Road, Purchase, NY 10577 USA</v>
    <v>114.85</v>
    <v>1033</v>
    <v>Beverages - Soft Drinks</v>
    <v>Stock</v>
    <v>8/08/2018 15:36:44</v>
    <v>17</v>
    <v>114.06</v>
    <v>162215054197.67099</v>
    <v>PepsiCo Inc</v>
    <v>114.52</v>
    <v>36.630037000000002</v>
    <v>114.21</v>
    <v>114.55</v>
    <v>1420322688.0104301</v>
    <v>PEP</v>
    <v>1071012</v>
    <v>4790815.2461538501</v>
    <v>1919</v>
  </rv>
  <rv s="1">
    <v>1034</v>
  </rv>
  <rv s="2">
    <v>https://www.bing.com/th?id=A0192d179946471a334ec1be1a67b7058&amp;qlt=95</v>
    <v>https://www.bing.com/images/search?form=xlimg&amp;q=people%27s+united+bank</v>
    <v>Image of People's United Financial Inc</v>
  </rv>
  <rv s="12">
    <v>en-US</v>
    <v>a1zhoc</v>
    <v>268435456</v>
    <v>268435457</v>
    <v>1</v>
    <v>19</v>
    <v>People's United Financial Inc</v>
    <v>7</v>
    <v>8</v>
    <v>Finance</v>
    <v>4</v>
    <v>20.260000000000002</v>
    <v>15.965</v>
    <v>0.932975</v>
    <v>John P. Barnes</v>
    <v>5.5E-2</v>
    <v>2.983E-3</v>
    <v>People's United Financial Inc has nearly $39 billion of assets. People's United Bank is one of the New England-based banks and among the top 50 in the U.S. Of the bank's 405 locations, 40% are in Connecticut, where it ranks third by deposit market share. It also ranks among the top 10 in Vermont, New Hampshire, and Maine. The bank offers brokerage, financial advisory and wealth management, and insurance services. Commercial real estate accounts for 35% of the loan book, C&amp;I and equipment financing accounts for another 35%, and the rest is in mortgages and consumer.</v>
    <v>USD</v>
    <v>5584</v>
    <v>NASDAQ</v>
    <v>NAS</v>
    <v>126</v>
    <v>850 Main Street, Bridgeport, CT 06604 USA</v>
    <v>18.489999999999998</v>
    <v>1036</v>
    <v>Banks - Regional - US</v>
    <v>Stock</v>
    <v>8/08/2018 15:34:40</v>
    <v>17</v>
    <v>18.355</v>
    <v>6312583200</v>
    <v>People's United Financial Inc</v>
    <v>18.45</v>
    <v>17.574691999999999</v>
    <v>18.434999999999999</v>
    <v>18.489999999999998</v>
    <v>342423824.247356</v>
    <v>PBCT</v>
    <v>367176</v>
    <v>2556814.1111111101</v>
  </rv>
  <rv s="1">
    <v>1037</v>
  </rv>
  <rv s="10">
    <v>en-US</v>
    <v>a1undm</v>
    <v>268435456</v>
    <v>268435457</v>
    <v>1</v>
    <v>17</v>
    <v>HollyFrontier Corp</v>
    <v>2</v>
    <v>3</v>
    <v>Finance</v>
    <v>4</v>
    <v>83.28</v>
    <v>27.04</v>
    <v>1.1170260000000001</v>
    <v>0.21</v>
    <v>3.0399999999999997E-3</v>
    <v>HollyFrontier is an independent petroleum refiner that owns and operates five refineries serving the Rockies, midcontinent, and Southwest, with a total crude oil throughput capacity of 457,000 barrels per day. It also has a 59% ownership stake in Holly Energy Partners, which owns and operates petroleum product pipelines and terminals principally in the Southwestern United States.</v>
    <v>USD</v>
    <v>3522</v>
    <v>NYSE</v>
    <v>NYS</v>
    <v>126</v>
    <v>2828 N. Harwood, Dallas, TX 75201-1507 USA</v>
    <v>69.38</v>
    <v>Oil &amp; Gas Refining &amp; Marketing</v>
    <v>Stock</v>
    <v>8/08/2018 15:36:27</v>
    <v>17</v>
    <v>68.38</v>
    <v>12205435938.08</v>
    <v>HollyFrontier Corp</v>
    <v>68.62</v>
    <v>8.6430419999999994</v>
    <v>69.09</v>
    <v>69.3</v>
    <v>176659949.89260399</v>
    <v>HFC</v>
    <v>1065137</v>
    <v>3481082.31746032</v>
    <v>1947</v>
  </rv>
  <rv s="1">
    <v>1039</v>
  </rv>
  <rv s="0">
    <v>en-US</v>
    <v>a1q8r7</v>
    <v>268435456</v>
    <v>268435457</v>
    <v>1</v>
    <v>0</v>
    <v>Copart Inc</v>
    <v>2</v>
    <v>3</v>
    <v>Finance</v>
    <v>4</v>
    <v>60.43</v>
    <v>30.46</v>
    <v>0.90439099999999994</v>
    <v>A. Jayson Adair</v>
    <v>0.18</v>
    <v>3.0409999999999999E-3</v>
    <v>Copart Inc is a provider of online auctions and vehicle remarketing services targeted primarily at insurance companies, car dealerships, fleet operators, and vehicle rental companies. The majority of the vehicles sold through Copart's services are either damaged or recovered stolen vehicles. Copart principally sells to vehicle dismantlers, rebuilders, used vehicle importers and exporters and the general public. The company generates revenue from fees paid by vehicle sellers and buyers and/or purchasing and reselling vehicles on its own account. Its main markets include North America and the British Isles.</v>
    <v>USD</v>
    <v>5323</v>
    <v>NASDAQ</v>
    <v>NAS</v>
    <v>126</v>
    <v>14185 Dallas Parkway, Dallas, TX 75254 USA</v>
    <v>59.47</v>
    <v>Auto &amp; Truck Dealerships</v>
    <v>Stock</v>
    <v>8/08/2018 15:33:41</v>
    <v>17</v>
    <v>59.04</v>
    <v>13790352993.690001</v>
    <v>Copart Inc</v>
    <v>59.1</v>
    <v>37.313433000000003</v>
    <v>59.19</v>
    <v>59.37</v>
    <v>232984507.41155601</v>
    <v>CPRT</v>
    <v>168504</v>
    <v>2813111.3492063498</v>
    <v>1982</v>
  </rv>
  <rv s="1">
    <v>1041</v>
  </rv>
  <rv s="2">
    <v>https://www.bing.com/th?id=A7c788a711e6c7bbbf002e3d721431149&amp;qlt=95</v>
    <v>https://www.bing.com/images/search?form=xlimg&amp;q=pvh+company</v>
    <v>Image of PVH Corp</v>
  </rv>
  <rv s="3">
    <v>en-US</v>
    <v>a21fw7</v>
    <v>268435456</v>
    <v>268435457</v>
    <v>1</v>
    <v>5</v>
    <v>PVH Corp</v>
    <v>7</v>
    <v>8</v>
    <v>Finance</v>
    <v>4</v>
    <v>169.22</v>
    <v>118.6601</v>
    <v>0.75626800000000005</v>
    <v>Emanuel Chirico</v>
    <v>0.47</v>
    <v>3.058E-3</v>
    <v>PVH owns and markets a portfolio of leading lifestyle brands including Tommy Hilfiger and Calvin Klein, which together account for over 80% of revenue. Its Heritage Brands business, including Van Heusen, Speedo, Warner's, and Izod, supplements this revenue stream through the design, sourcing, and marketing of leading men's dress shirts, neckwear, sportswear, swimwear, and intimate apparel. Apparel is sold through both wholesale and retail channels across the globe.</v>
    <v>USD</v>
    <v>36500</v>
    <v>NYSE</v>
    <v>NYS</v>
    <v>126</v>
    <v>200 Madison Avenue, New York, NY 10016 USA</v>
    <v>154.97999999999999</v>
    <v>1043</v>
    <v>Apparel Manufacturing</v>
    <v>Stock</v>
    <v>8/08/2018 15:35:36</v>
    <v>17</v>
    <v>153.54499999999999</v>
    <v>11893559133.18</v>
    <v>PVH Corp</v>
    <v>154.18</v>
    <v>18.450185000000001</v>
    <v>153.72</v>
    <v>154.19</v>
    <v>77371579.060499594</v>
    <v>PVH</v>
    <v>126285</v>
    <v>909507.14285714296</v>
    <v>1976</v>
  </rv>
  <rv s="1">
    <v>1044</v>
  </rv>
  <rv s="2">
    <v>https://www.bing.com/th?id=A7967866848701df3f172623acf0d05f5&amp;qlt=95</v>
    <v>https://www.bing.com/images/search?form=xlimg&amp;q=mccormick+%26+company</v>
    <v>Image of McCormick &amp; Co Inc</v>
  </rv>
  <rv s="3">
    <v>en-US</v>
    <v>a1xoc7</v>
    <v>268435456</v>
    <v>268435457</v>
    <v>1</v>
    <v>5</v>
    <v>McCormick &amp; Co Inc</v>
    <v>7</v>
    <v>8</v>
    <v>Finance</v>
    <v>4</v>
    <v>122.58</v>
    <v>93.55</v>
    <v>0.56911</v>
    <v>Lawrence E. Kurzius</v>
    <v>0.38</v>
    <v>3.1440000000000001E-3</v>
    <v>In its nearly 130-year history, McCormick has become the leading global manufacturer, marketer, and distributor of spices, herbs, extracts, seasonings, and other flavorings. McCormick's customer base includes top quick-service restaurants, retail grocery chains, and other packaged food manufacturers, with about 45% of sales generated outside the United States in 150 countries and territories. Beyond its namesake brand, the firm's portfolio includes Old Bay, Zatarain's, Thai Kitchen, and the recently acquired Frank's RedHot and French's brand.</v>
    <v>USD</v>
    <v>11700</v>
    <v>NYSE</v>
    <v>NYS</v>
    <v>126</v>
    <v>18 Loveton Circle, Sparks, MD 21152 USA</v>
    <v>121.48</v>
    <v>1046</v>
    <v>Packaged Foods</v>
    <v>Stock</v>
    <v>8/08/2018 15:36:17</v>
    <v>17</v>
    <v>120.2735</v>
    <v>15935815378.200001</v>
    <v>McCormick &amp; Co Inc</v>
    <v>120.98</v>
    <v>20.161290000000001</v>
    <v>120.87</v>
    <v>121.25</v>
    <v>131842602.616034</v>
    <v>MKC</v>
    <v>172807</v>
    <v>922220.515625</v>
    <v>1915</v>
  </rv>
  <rv s="1">
    <v>1047</v>
  </rv>
  <rv s="2">
    <v>https://www.bing.com/th?id=A61330a9db1b1bd9832c389bfb5eeda3c&amp;qlt=95</v>
    <v>https://www.bing.com/images/search?form=xlimg&amp;q=davita</v>
    <v>Image of DaVita Inc</v>
  </rv>
  <rv s="8">
    <v>en-US</v>
    <v>a1rec7</v>
    <v>268435456</v>
    <v>268435457</v>
    <v>1</v>
    <v>15</v>
    <v>DaVita Inc</v>
    <v>7</v>
    <v>8</v>
    <v>Finance</v>
    <v>4</v>
    <v>80.709999999999994</v>
    <v>52.51</v>
    <v>1.1648229999999999</v>
    <v>0.23</v>
    <v>3.1580000000000002E-3</v>
    <v>DaVita is the world's second- largest dialysis provider, with most of its 2,700 clinics based in the U.S. The company treats nearly 220,000 patients with end-stage renal disease. The company has just over 200 clinics in markets outside the U.S. DaVita recently decided to sell its medical group business--which was originally acquired in 2012 under the name HealthCare Partners--for $4.9 billion.</v>
    <v>USD</v>
    <v>74500</v>
    <v>NYSE</v>
    <v>NYS</v>
    <v>126</v>
    <v>2000 16th Street, Denver, CO 80202 USA</v>
    <v>73.28</v>
    <v>1049</v>
    <v>Medical Care</v>
    <v>Stock</v>
    <v>8/08/2018 15:35:31</v>
    <v>17</v>
    <v>72.56</v>
    <v>12210404000</v>
    <v>DaVita Inc</v>
    <v>72.849999999999994</v>
    <v>18.903592</v>
    <v>72.819999999999993</v>
    <v>73.05</v>
    <v>167679263.93847799</v>
    <v>DVA</v>
    <v>165936</v>
    <v>1326938.6349206399</v>
    <v>1994</v>
  </rv>
  <rv s="1">
    <v>1050</v>
  </rv>
  <rv s="2">
    <v>https://www.bing.com/th?id=A6d3ca362046ee166c6c9bb2119b31aa3&amp;qlt=95</v>
    <v>https://www.bing.com/images/search?form=xlimg&amp;q=capital+one</v>
    <v>Image of Capital One Financial Corp</v>
  </rv>
  <rv s="3">
    <v>en-US</v>
    <v>a1q3jc</v>
    <v>268435456</v>
    <v>268435457</v>
    <v>1</v>
    <v>5</v>
    <v>Capital One Financial Corp</v>
    <v>7</v>
    <v>8</v>
    <v>Finance</v>
    <v>4</v>
    <v>106.5</v>
    <v>76.98</v>
    <v>1.29613</v>
    <v>Richard D. Fairbank//Frank G. LaPrade, III</v>
    <v>0.31</v>
    <v>3.1849999999999999E-3</v>
    <v>Capital One is a diversified financial services holding company offering a broad spectrum of financial products and services to consumers, small businesses, and commercial customers through a variety of delivery channels. Capital One serves commercial and consumer banking customers through branches in New York, New Jersey, Texas, Louisiana, and Virginia.</v>
    <v>USD</v>
    <v>47800</v>
    <v>NYSE</v>
    <v>NYS</v>
    <v>126</v>
    <v>1680 Capital One Drive, McLean, VA 22102 USA</v>
    <v>97.68</v>
    <v>1052</v>
    <v>Credit Services</v>
    <v>Stock</v>
    <v>8/08/2018 15:35:45</v>
    <v>17</v>
    <v>97.01</v>
    <v>46694282537.599998</v>
    <v>Capital One Financial Corp</v>
    <v>97.26</v>
    <v>14.556041</v>
    <v>97.32</v>
    <v>97.63</v>
    <v>479801505.72955197</v>
    <v>COF</v>
    <v>277987</v>
    <v>2436238.7301587299</v>
    <v>1994</v>
  </rv>
  <rv s="1">
    <v>1053</v>
  </rv>
  <rv s="2">
    <v>https://www.bing.com/th?id=Ab646f3ca46f1ea514bc390c9a94a3f25&amp;qlt=95</v>
    <v>https://www.bing.com/images/search?form=xlimg&amp;q=autozone</v>
    <v>Image of AutoZone Inc</v>
  </rv>
  <rv s="3">
    <v>en-US</v>
    <v>a1o3tc</v>
    <v>268435456</v>
    <v>268435457</v>
    <v>1</v>
    <v>5</v>
    <v>AutoZone Inc</v>
    <v>7</v>
    <v>8</v>
    <v>Finance</v>
    <v>4</v>
    <v>797.89</v>
    <v>497.28989999999999</v>
    <v>0.88111300000000004</v>
    <v>Mr. William C. Rhodes,III</v>
    <v>2.33</v>
    <v>3.1940000000000002E-3</v>
    <v>AutoZone is the premier seller of aftermarket automotive parts, tools, and accessories to do-it-yourself customers in the United States. The company derives an increasing proportion of its sales from domestic commercial customers, around 20% in fiscal 2017, and has a growing presence in Mexico and Brazil. AutoZone had 6,029 stores in the U.S., Mexico, and Brazil as of the end of fiscal 2017.</v>
    <v>USD</v>
    <v>87000</v>
    <v>NYSE</v>
    <v>NYS</v>
    <v>126</v>
    <v>123 South Front Street, Memphis, TN 38103 USA</v>
    <v>734.33</v>
    <v>1055</v>
    <v>Specialty Retail</v>
    <v>Stock</v>
    <v>8/08/2018 15:35:18</v>
    <v>17</v>
    <v>728.42</v>
    <v>19353340088</v>
    <v>AutoZone Inc</v>
    <v>731.59</v>
    <v>14.814814999999999</v>
    <v>729.47</v>
    <v>731.8</v>
    <v>26530686.783555198</v>
    <v>AZO</v>
    <v>33900</v>
    <v>291057.22580645198</v>
    <v>1979</v>
  </rv>
  <rv s="1">
    <v>1056</v>
  </rv>
  <rv s="2">
    <v>https://www.bing.com/th?id=A2821a45cf1f1ced3d8bb3f7cb4ad0a52&amp;qlt=95</v>
    <v>https://www.bing.com/images/search?form=xlimg&amp;q=cisco+systems</v>
    <v>Image of Cisco Systems Inc</v>
  </rv>
  <rv s="3">
    <v>en-US</v>
    <v>a1qe5r</v>
    <v>268435456</v>
    <v>268435457</v>
    <v>1</v>
    <v>5</v>
    <v>Cisco Systems Inc</v>
    <v>7</v>
    <v>8</v>
    <v>Finance</v>
    <v>4</v>
    <v>46.37</v>
    <v>30.36</v>
    <v>1.071037</v>
    <v>Charles Robbins</v>
    <v>0.14000000000000001</v>
    <v>3.212E-3</v>
    <v>Cisco Systems, Inc. is the world's largest hardware and software supplier within the networking solutions sector. The infrastructure platforms group includes hardware and software products for switching, routing, data center, and wireless applications. Its applications portfolio contains collaboration, analytics, and IoT products. The security segment contains Cisco's firewall and software-defined security products. Services are Cisco's technical support and advanced services offerings. The company’s wide array of hardware is complemented with solutions for software-defined networking, analytics, and intent-based networking. In collaboration with Cisco's initiative on growing software and services, its revenue model is focused on increasing subscriptions and recurring sales.</v>
    <v>USD</v>
    <v>72900</v>
    <v>NASDAQ</v>
    <v>NAS</v>
    <v>126</v>
    <v>170 West Tasman Drive, San Jose, CA 95134-1706 USA</v>
    <v>43.73</v>
    <v>1058</v>
    <v>Communication Equipment</v>
    <v>Stock</v>
    <v>8/08/2018 15:36:29</v>
    <v>17</v>
    <v>43.44</v>
    <v>205515964987.79999</v>
    <v>Cisco Systems Inc</v>
    <v>43.64</v>
    <v>22.935780000000001</v>
    <v>43.58</v>
    <v>43.72</v>
    <v>4715832147.4942598</v>
    <v>CSCO</v>
    <v>3842039</v>
    <v>7468509.984375</v>
    <v>1984</v>
  </rv>
  <rv s="1">
    <v>1059</v>
  </rv>
  <rv s="2">
    <v>https://www.bing.com/th?id=Ad8e974bb04a259f7318ff1c5654aef11&amp;qlt=95</v>
    <v>https://www.bing.com/images/search?form=xlimg&amp;q=intel</v>
    <v>Image of Intel Corp</v>
  </rv>
  <rv s="3">
    <v>en-US</v>
    <v>a1vmf2</v>
    <v>268435456</v>
    <v>268435457</v>
    <v>1</v>
    <v>5</v>
    <v>Intel Corp</v>
    <v>7</v>
    <v>8</v>
    <v>Finance</v>
    <v>4</v>
    <v>57.599499999999999</v>
    <v>34.380000000000003</v>
    <v>1.0046219999999999</v>
    <v>Robert H. (Bob) Swan</v>
    <v>0.16</v>
    <v>3.215E-3</v>
    <v xml:space="preserve">Intel is one of the world's largest chipmakers. It designs and manufactures microprocessors and platform solutions for the global personal computer and data center markets. Intel pioneered the x86 architecture for microprocessors. It is also the prime proponent of Moore's law for advances in semiconductor manufacturing. While Intel's server processor business has benefited from the shift to the cloud, the firm has also been expanding into new adjacencies as the personal computer market has declined. These include areas such as the Internet of Things, memory, artificial intelligence, and automotive. Intel has been active on the merger and acquisitions front, recently acquiring Altera, Mobileye, Nervana, and Movidius in order to assist its efforts in non-PC arenas. </v>
    <v>USD</v>
    <v>102700</v>
    <v>NASDAQ</v>
    <v>NAS</v>
    <v>126</v>
    <v>2200 Mission College Boulevard, Santa Clara, CA 95054-1549 USA</v>
    <v>50.13</v>
    <v>1061</v>
    <v>Semiconductors</v>
    <v>Stock</v>
    <v>8/08/2018 15:36:20</v>
    <v>17</v>
    <v>49.48</v>
    <v>230480835000</v>
    <v>Intel Corp</v>
    <v>49.6</v>
    <v>17.730495999999999</v>
    <v>49.76</v>
    <v>49.92</v>
    <v>4631849577.9742804</v>
    <v>INTC</v>
    <v>6539576</v>
    <v>7139585.109375</v>
    <v>1968</v>
  </rv>
  <rv s="1">
    <v>1062</v>
  </rv>
  <rv s="2">
    <v>https://www.bing.com/th?id=A91b7b98c48e61dc8b2a9d63b1eab396e&amp;qlt=95</v>
    <v>https://www.bing.com/images/search?form=xlimg&amp;q=allstate</v>
    <v>Image of Allstate Corp</v>
  </rv>
  <rv s="8">
    <v>en-US</v>
    <v>a1nanm</v>
    <v>268435456</v>
    <v>268435457</v>
    <v>1</v>
    <v>15</v>
    <v>Allstate Corp</v>
    <v>7</v>
    <v>8</v>
    <v>Finance</v>
    <v>4</v>
    <v>105.36</v>
    <v>85.59</v>
    <v>0.93470699999999995</v>
    <v>0.32</v>
    <v>3.2400000000000003E-3</v>
    <v>On the basis of premium sales, Allstate is one of the largest U.S. property-casualty insurers. Personal auto represents the largest percentage of revenue, but the company offers homeowners insurance and other insurance products. Life insurance contributes about 10% of revenue. Allstate products are sold in North America primarily by about 10,000 company agencies.</v>
    <v>USD</v>
    <v>42900</v>
    <v>NYSE</v>
    <v>NYS</v>
    <v>126</v>
    <v>2775 Sanders Road, Northbrook, IL 60062 USA</v>
    <v>99.02</v>
    <v>1064</v>
    <v>Insurance - Property &amp; Casualty</v>
    <v>Stock</v>
    <v>8/08/2018 15:36:03</v>
    <v>17</v>
    <v>98.255300000000005</v>
    <v>34270078497.900002</v>
    <v>Allstate Corp</v>
    <v>98.66</v>
    <v>10.362693999999999</v>
    <v>98.77</v>
    <v>99.09</v>
    <v>346968497.49822801</v>
    <v>ALL</v>
    <v>734902</v>
    <v>1839815.41269841</v>
    <v>1992</v>
  </rv>
  <rv s="1">
    <v>1065</v>
  </rv>
  <rv s="0">
    <v>en-US</v>
    <v>a1otrw</v>
    <v>268435456</v>
    <v>268435457</v>
    <v>1</v>
    <v>0</v>
    <v>Berkshire Hathaway Inc</v>
    <v>2</v>
    <v>3</v>
    <v>Finance</v>
    <v>4</v>
    <v>217.62</v>
    <v>172.61</v>
    <v>0.89996699999999996</v>
    <v>Warren E. Buffett</v>
    <v>0.71</v>
    <v>3.4009999999999999E-3</v>
    <v>Berkshire Hathaway is a holding company with a wide array of subsidiaries engaged in diverse activities. The firm's core business segment is insurance, run primarily through Geico, General Re, Berkshire Hathaway Reinsurance Group, and Berkshire Hathaway Primary Group. The company's second-largest segment includes Burlington Northern Santa Fe (railroad) and Berkshire Hathaway Energy (utilities and energy distributors), followed closely in size and importance by its manufacturing, service, and retailing operations. The rest of Berkshire's portfolio consists of its finance and financial products segment, which is involved in manufactured housing and finance, furniture rental, and rail car and other transportation equipment manufacturing, repair, and leasing.</v>
    <v>USD</v>
    <v>377000</v>
    <v>NYSE</v>
    <v>NYS</v>
    <v>126</v>
    <v>3555 Farnam Street, Omaha, NE 68131 USA</v>
    <v>209.71</v>
    <v>Insurance - Diversified</v>
    <v>Stock</v>
    <v>8/08/2018 15:35:40</v>
    <v>17</v>
    <v>208.43</v>
    <v>519818621826.84003</v>
    <v>Berkshire Hathaway Inc</v>
    <v>208.81</v>
    <v>10.810810999999999</v>
    <v>208.78</v>
    <v>209.49</v>
    <v>2489791272.2810602</v>
    <v>BRK/B</v>
    <v>968071</v>
    <v>1452055.2222222199</v>
    <v>1998</v>
  </rv>
  <rv s="1">
    <v>1067</v>
  </rv>
  <rv s="2">
    <v>https://www.bing.com/th?id=A439b70f0850e480699984f3e789d49a7&amp;qlt=95</v>
    <v>https://www.bing.com/images/search?form=xlimg&amp;q=goldman+sachs</v>
    <v>Image of Goldman Sachs Group Inc</v>
  </rv>
  <rv s="3">
    <v>en-US</v>
    <v>a1u7xm</v>
    <v>268435456</v>
    <v>268435457</v>
    <v>1</v>
    <v>5</v>
    <v>Goldman Sachs Group Inc</v>
    <v>7</v>
    <v>8</v>
    <v>Finance</v>
    <v>4</v>
    <v>275.31</v>
    <v>214.64</v>
    <v>1.312735</v>
    <v>Lloyd C. Blankfein</v>
    <v>0.85</v>
    <v>3.5739999999999999E-3</v>
    <v>Goldman Sachs is a global investment banking firm whose activities are organized into investment banking, institutional client services, investing and lending, and investment management segments. Approximately 40% of the company's net revenue is generated outside of the Americas. In 2008, Goldman reorganized itself as a financial holding company regulated by the Federal Reserve System.</v>
    <v>USD</v>
    <v>38000</v>
    <v>NYSE</v>
    <v>NYS</v>
    <v>126</v>
    <v>200 West Street, New York, NY 10282 USA</v>
    <v>239.16</v>
    <v>1069</v>
    <v>Capital Markets</v>
    <v>Stock</v>
    <v>8/08/2018 15:36:55</v>
    <v>17</v>
    <v>237.51</v>
    <v>90254815825.300003</v>
    <v>Goldman Sachs Group Inc</v>
    <v>238.12</v>
    <v>18.382352999999998</v>
    <v>237.81</v>
    <v>238.66</v>
    <v>379524897.293217</v>
    <v>GS</v>
    <v>594178</v>
    <v>1977756.3125</v>
    <v>1869</v>
  </rv>
  <rv s="1">
    <v>1070</v>
  </rv>
  <rv s="0">
    <v>en-US</v>
    <v>a1ysr7</v>
    <v>268435456</v>
    <v>268435457</v>
    <v>1</v>
    <v>0</v>
    <v>Northern Trust Corp</v>
    <v>2</v>
    <v>3</v>
    <v>Finance</v>
    <v>4</v>
    <v>115.61</v>
    <v>85.69</v>
    <v>0.97167400000000004</v>
    <v>Mr. Michael G. O’Grady</v>
    <v>0.4</v>
    <v>3.5999999999999999E-3</v>
    <v>Northern Trust is a leading provider of wealth management, asset servicing, asset management, and banking to corporations, institutions, affluent families, and individuals. Founded in Chicago in 1889, Northern Trust has offices in 19 states and Washington, D.C., in the U.S. and 23 locations in Canada, Europe, the Middle East, and Asia-Pacific. As of Sept. 30, 2017, Northern Trust had assets under custody of just under $10 trillion and assets under management of $1.1 trillion.</v>
    <v>USD</v>
    <v>18100</v>
    <v>NASDAQ</v>
    <v>NAS</v>
    <v>126</v>
    <v>50 South La Salle Street, Chicago, IL 60603 USA</v>
    <v>111.48</v>
    <v>Asset Management</v>
    <v>Stock</v>
    <v>8/08/2018 15:35:18</v>
    <v>17</v>
    <v>110.76</v>
    <v>24888327558.276001</v>
    <v>Northern Trust Corp</v>
    <v>110.76</v>
    <v>18.518519000000001</v>
    <v>111.11</v>
    <v>111.51</v>
    <v>223997187.996364</v>
    <v>NTRS</v>
    <v>128664</v>
    <v>985843.301587302</v>
    <v>1971</v>
  </rv>
  <rv s="1">
    <v>1072</v>
  </rv>
  <rv s="2">
    <v>https://www.bing.com/th?id=Afc6a47e2514c7c135bc966f526a69fde&amp;qlt=95</v>
    <v>https://www.bing.com/images/search?form=xlimg&amp;q=seagate+technology</v>
    <v>Image of Seagate Technology PLC</v>
  </rv>
  <rv s="3">
    <v>en-US</v>
    <v>a23rjc</v>
    <v>268435456</v>
    <v>268435457</v>
    <v>1</v>
    <v>5</v>
    <v>Seagate Technology PLC</v>
    <v>7</v>
    <v>8</v>
    <v>Finance</v>
    <v>4</v>
    <v>62.7</v>
    <v>30.6</v>
    <v>1.737816</v>
    <v>Mr. William David Mosley</v>
    <v>0.2</v>
    <v>3.6459999999999999E-3</v>
    <v>Seagate Technology PLC is a major supplier of hard disk drives. The company designs, develops, and manufactures a broad range of HDDs used in PCs, game consoles, DVRs, and data centers for the likes of enterprises and cloud vendors. The company' technology platforms are primarily focused around areal density of media and read/write head technologies. The company also invests in certain other technology platforms including motors, servo formatting read/write channels, and solid state.</v>
    <v>USD</v>
    <v>43000</v>
    <v>NASDAQ</v>
    <v>NAS</v>
    <v>126</v>
    <v>38/39 Fitzwilliam Square, Dublin,  2 IRL</v>
    <v>55.43</v>
    <v>1074</v>
    <v>Data Storage</v>
    <v>Stock</v>
    <v>8/08/2018 15:35:40</v>
    <v>17</v>
    <v>54.36</v>
    <v>15864083988.040001</v>
    <v>Seagate Technology PLC</v>
    <v>54.75</v>
    <v>13.386881000000001</v>
    <v>54.86</v>
    <v>55.06</v>
    <v>289173969.88771403</v>
    <v>STX</v>
    <v>511638</v>
    <v>2088521.1269841299</v>
    <v>1979</v>
  </rv>
  <rv s="1">
    <v>1075</v>
  </rv>
  <rv s="0">
    <v>en-US</v>
    <v>a25sk2</v>
    <v>268435456</v>
    <v>268435457</v>
    <v>1</v>
    <v>0</v>
    <v>WEC Energy Group Inc</v>
    <v>2</v>
    <v>3</v>
    <v>Finance</v>
    <v>4</v>
    <v>70.09</v>
    <v>58.48</v>
    <v>6.5141000000000004E-2</v>
    <v>Allen L. Leverett</v>
    <v>0.245</v>
    <v>3.6940000000000002E-3</v>
    <v>WEC Energy Group's electric and gas utility businesses serve 1.6 million electric customers and 2.8 million gas customers in its Illinois, Michigan, Minnesota, and Wisconsin service territories. WEC Energy Group also owns a 60.0% stake in American Transmission Company. WEC Energy Group's business mix is approximately 59% electric generation and distribution, 27% gas distribution, and 14% electric transmission.</v>
    <v>USD</v>
    <v>8129</v>
    <v>NYSE</v>
    <v>NYS</v>
    <v>126</v>
    <v>231 West Michigan Street, Milwaukee, WI 53201 USA</v>
    <v>66.489999999999995</v>
    <v>Utilities - Regulated Electric</v>
    <v>Stock</v>
    <v>8/08/2018 15:36:44</v>
    <v>17</v>
    <v>65.900000000000006</v>
    <v>20956153948.919998</v>
    <v>WEC Energy Group Inc</v>
    <v>66.09</v>
    <v>16.611295999999999</v>
    <v>66.314999999999998</v>
    <v>66.56</v>
    <v>316009258.07011998</v>
    <v>WEC</v>
    <v>440395</v>
    <v>1774009.1111111101</v>
    <v>1981</v>
  </rv>
  <rv s="1">
    <v>1077</v>
  </rv>
  <rv s="2">
    <v>https://www.bing.com/th?id=A06392bb84e5fdc62d2356a2306f4ae1e&amp;qlt=95</v>
    <v>https://www.bing.com/images/search?form=xlimg&amp;q=jpmorgan+chase</v>
    <v>Image of JPMorgan Chase &amp; Co</v>
  </rv>
  <rv s="3">
    <v>en-US</v>
    <v>a1waa2</v>
    <v>268435456</v>
    <v>268435457</v>
    <v>1</v>
    <v>5</v>
    <v>JPMorgan Chase &amp; Co</v>
    <v>7</v>
    <v>8</v>
    <v>Finance</v>
    <v>4</v>
    <v>119.33</v>
    <v>88.08</v>
    <v>1.2373050000000001</v>
    <v>James S. Dimon</v>
    <v>0.435</v>
    <v>3.7009999999999999E-3</v>
    <v xml:space="preserve">JPMorgan Chase is one of the largest and most complex financial institutions in the United States, with more than $2.5 trillion in assets. It is organized into four major segments--consumer &amp; community banking, corporate &amp; investment banking, commercial banking, and asset &amp; wealth management. JPMorgan's consumer-facing lines of business include home lending, auto lending, credit cards, and small business services. The company's wholesale lines of business include investment banking, treasury and securities services, corporate and commercial real estate lending, and trading of fixed income, equity, and credit products (including a wide variety of derivatives) as well as its asset &amp; wealth management operations. JPMorgan operates, and is subject to regulation, in multiple countries. </v>
    <v>USD</v>
    <v>252942</v>
    <v>NYSE</v>
    <v>NYS</v>
    <v>126</v>
    <v>270 Park Avenue, New York, NY 10017 USA</v>
    <v>118.26860000000001</v>
    <v>1079</v>
    <v>Banks - Global</v>
    <v>Stock</v>
    <v>8/08/2018 15:36:47</v>
    <v>17</v>
    <v>117.28</v>
    <v>396802782092.95502</v>
    <v>JPMorgan Chase &amp; Co</v>
    <v>117.33</v>
    <v>15.625</v>
    <v>117.535</v>
    <v>117.97</v>
    <v>3376039325.2474198</v>
    <v>JPM</v>
    <v>2796386</v>
    <v>8011936.7692307699</v>
    <v>1968</v>
  </rv>
  <rv s="1">
    <v>1080</v>
  </rv>
  <rv s="2">
    <v>https://www.bing.com/th?id=A9839df7758b664c192cc2911ffaf74e5&amp;qlt=95</v>
    <v>https://www.bing.com/images/search?form=xlimg&amp;q=wells+fargo</v>
    <v>Image of Wells Fargo &amp; Co</v>
  </rv>
  <rv s="3">
    <v>en-US</v>
    <v>a25tgh</v>
    <v>268435456</v>
    <v>268435457</v>
    <v>1</v>
    <v>5</v>
    <v>Wells Fargo &amp; Co</v>
    <v>7</v>
    <v>8</v>
    <v>Finance</v>
    <v>4</v>
    <v>66.31</v>
    <v>49.27</v>
    <v>1.1363589999999999</v>
    <v>Timothy J. Sloan</v>
    <v>0.23</v>
    <v>3.9100000000000003E-3</v>
    <v xml:space="preserve">Wells Fargo is one of the largest banks in the United States, with approximately $2 trillion in balance sheet assets. The company is split into three segments for reporting purposes: community banking; wholesale banking; and wealth, brokerage, and retirement. The community banking segment serves consumers and small business with products including deposit accounts, credit and debit cards, student, mortgage, and home equity loans. Wholesale banking includes corporate and commercial real estate lending, asset-based lending and trade financing, merchant services, and capital markets businesses. Its wealth management segment includes advisory, brokerage, retirement, and trust services. The bulk of its lending takes place in the United States. </v>
    <v>USD</v>
    <v>264500</v>
    <v>NYSE</v>
    <v>NYS</v>
    <v>126</v>
    <v>420 Montgomery Street, San Francisco, CA 94163 USA</v>
    <v>59.16</v>
    <v>1082</v>
    <v>Banks - Global</v>
    <v>Stock</v>
    <v>8/08/2018 15:36:43</v>
    <v>17</v>
    <v>58.76</v>
    <v>284681867350.27002</v>
    <v>Wells Fargo &amp; Co</v>
    <v>58.76</v>
    <v>14.992504</v>
    <v>58.83</v>
    <v>59.06</v>
    <v>4839059448.4152699</v>
    <v>WFC</v>
    <v>3367786</v>
    <v>13114435.640625</v>
    <v>1852</v>
  </rv>
  <rv s="1">
    <v>1083</v>
  </rv>
  <rv s="10">
    <v>en-US</v>
    <v>a26gnm</v>
    <v>268435456</v>
    <v>268435457</v>
    <v>1</v>
    <v>17</v>
    <v>Zions Bancorp</v>
    <v>2</v>
    <v>3</v>
    <v>Finance</v>
    <v>4</v>
    <v>59.19</v>
    <v>41.225000000000001</v>
    <v>1.3715619999999999</v>
    <v>0.21</v>
    <v>3.934E-3</v>
    <v>Zions Bancorporation, a top-40 U.S. bank, has $58 billion in assets and core operations that span seven states. With its 470 branches, it provides banking services to small and midsize businesses as well as individuals. Zions has roughly 50% of its $40 billion loan portfolio in commercial lending operations, 30% in commercial real estate, and 20% in consumer and home mortgage loans.</v>
    <v>USD</v>
    <v>10083</v>
    <v>NASDAQ</v>
    <v>NAS</v>
    <v>126</v>
    <v>One South Main, Salt Lake City, UT 84133 USA</v>
    <v>53.63</v>
    <v>Banks - Regional - US</v>
    <v>Stock</v>
    <v>8/08/2018 15:35:56</v>
    <v>17</v>
    <v>53.05</v>
    <v>10471535999.469999</v>
    <v>Zions Bancorp</v>
    <v>53.36</v>
    <v>17.271156999999999</v>
    <v>53.38</v>
    <v>53.59</v>
    <v>196169651.54496101</v>
    <v>ZION</v>
    <v>413300</v>
    <v>2109771.890625</v>
    <v>1955</v>
  </rv>
  <rv s="1">
    <v>1085</v>
  </rv>
  <rv s="2">
    <v>https://www.bing.com/th?id=A4c600be848f66590834841f27e6f786d&amp;qlt=95</v>
    <v>https://www.bing.com/images/search?form=xlimg&amp;q=t.+rowe+price</v>
    <v>Image of T. Rowe Price Group Inc</v>
  </rv>
  <rv s="3">
    <v>en-US</v>
    <v>a24i3m</v>
    <v>268435456</v>
    <v>268435457</v>
    <v>1</v>
    <v>5</v>
    <v>T. Rowe Price Group Inc</v>
    <v>7</v>
    <v>8</v>
    <v>Finance</v>
    <v>4</v>
    <v>127.43</v>
    <v>81.61</v>
    <v>1.2345250000000001</v>
    <v>William J. Stromberg</v>
    <v>0.47</v>
    <v>3.9379999999999997E-3</v>
    <v>T. Rowe Price provides asset-management services for individual and institutional investors. It offers a broad range of no-load U.S. and international stock, hybrid, bond, and money market funds. At the end of June 2018, the firm had $1.044 trillion in total AUM, composed of equity/blended (78%) and fixed-income (22%) offerings. Approximately two thirds of the company's managed assets are held in retirement accounts and variable-annuity investment portfolios, which provides T. Rowe Price with a somewhat stickier client base than most of its peers. The firm also manages private accounts, provides retirement planning advice, and offers discount brokerage and trust services. The company is primarily a U.S.-based asset manager, deriving less than 10% of AUM from overseas.</v>
    <v>USD</v>
    <v>6936</v>
    <v>NASDAQ</v>
    <v>NAS</v>
    <v>126</v>
    <v>100 East Pratt Street, Baltimore, MD 21202 USA</v>
    <v>119.98</v>
    <v>1087</v>
    <v>Asset Management</v>
    <v>Stock</v>
    <v>8/08/2018 15:32:55</v>
    <v>17</v>
    <v>118.21</v>
    <v>29163429103.759998</v>
    <v>T. Rowe Price Group Inc</v>
    <v>118.9</v>
    <v>18.281535999999999</v>
    <v>119.36</v>
    <v>119.83</v>
    <v>244331678.148123</v>
    <v>TROW</v>
    <v>127184</v>
    <v>1114160.5555555599</v>
    <v>1937</v>
  </rv>
  <rv s="1">
    <v>1088</v>
  </rv>
  <rv s="0">
    <v>en-US</v>
    <v>a1vjbh</v>
    <v>268435456</v>
    <v>268435457</v>
    <v>1</v>
    <v>0</v>
    <v>Incyte Corp</v>
    <v>2</v>
    <v>3</v>
    <v>Finance</v>
    <v>4</v>
    <v>140.11000000000001</v>
    <v>60.225000000000001</v>
    <v>0.68561499999999997</v>
    <v>Mr. Herve Hoppenot</v>
    <v>0.25</v>
    <v>3.9659999999999999E-3</v>
    <v>Incyte focuses on the discovery and development of small-molecule drugs. The firm's lead drug, Jakafi, treats two types of rare blood cancer and is partnered with Novartis. Incyte's other marketed drugs include rheumatoid arthritis treatment Olumiant, which Eli Lilly licenses, and oncology drug Iclusig for chronic myeloid leukemia. Incyte's pipeline includes a broad array of oncology and autoimmune programs, including next-generation JAK inhibitor itacitinib.</v>
    <v>USD</v>
    <v>1208</v>
    <v>NASDAQ</v>
    <v>NAS</v>
    <v>126</v>
    <v>1801 Augustine Cut-Off, Wilmington, DE 19803 USA</v>
    <v>63.63</v>
    <v>Biotechnology</v>
    <v>Stock</v>
    <v>8/08/2018 15:37:00</v>
    <v>17</v>
    <v>62.65</v>
    <v>13437020551.290001</v>
    <v>Incyte Corp</v>
    <v>63.17</v>
    <v>-250</v>
    <v>63.03</v>
    <v>63.28</v>
    <v>213184524.05664</v>
    <v>INCY</v>
    <v>409730</v>
    <v>1606365.66666667</v>
    <v>1991</v>
  </rv>
  <rv s="1">
    <v>1090</v>
  </rv>
  <rv s="2">
    <v>https://www.bing.com/th?id=Ae3763e3f37f24ce4b328cdfb68c6344d&amp;qlt=95</v>
    <v>https://www.bing.com/images/search?form=xlimg&amp;q=metlife</v>
    <v>Image of MetLife Inc</v>
  </rv>
  <rv s="3">
    <v>en-US</v>
    <v>a1xhvh</v>
    <v>268435456</v>
    <v>268435457</v>
    <v>1</v>
    <v>5</v>
    <v>MetLife Inc</v>
    <v>7</v>
    <v>8</v>
    <v>Finance</v>
    <v>4</v>
    <v>55.91</v>
    <v>43.09</v>
    <v>1.230272</v>
    <v>Steven A. Kandarian</v>
    <v>0.185</v>
    <v>4.0169999999999997E-3</v>
    <v>MetLife--once a mutual company before the 2000 demutualization--is the largest life insurer in the U.S. by assets and provides a variety of insurance and financial services products. Outside the United States, MetLife operates in Japan and more than 50 countries in Latin America, the Asia-Pacific region, Europe, and the Middle East.</v>
    <v>USD</v>
    <v>49000</v>
    <v>NYSE</v>
    <v>NYS</v>
    <v>126</v>
    <v>200 Park Avenue, New York, NY 10166-0188 USA</v>
    <v>46.3</v>
    <v>1092</v>
    <v>Insurance - Life</v>
    <v>Stock</v>
    <v>8/08/2018 15:36:47</v>
    <v>17</v>
    <v>45.95</v>
    <v>46239246000</v>
    <v>MetLife Inc</v>
    <v>46.05</v>
    <v>9.4428710000000002</v>
    <v>46.05</v>
    <v>46.234999999999999</v>
    <v>1004109576.54723</v>
    <v>MET</v>
    <v>1161455</v>
    <v>5237963.984375</v>
    <v>1999</v>
  </rv>
  <rv s="1">
    <v>1093</v>
  </rv>
  <rv s="2">
    <v>https://www.bing.com/th?id=A5708ca147a69ff61cb9d99305c6121d7&amp;qlt=95</v>
    <v>https://www.bing.com/images/search?form=xlimg&amp;q=marsh+%26+mclennan+companies</v>
    <v>Image of Marsh &amp; McLennan Companies Inc</v>
  </rv>
  <rv s="3">
    <v>en-US</v>
    <v>a1xr1h</v>
    <v>268435456</v>
    <v>268435457</v>
    <v>1</v>
    <v>5</v>
    <v>Marsh &amp; McLennan Companies Inc</v>
    <v>7</v>
    <v>8</v>
    <v>Finance</v>
    <v>4</v>
    <v>87.89</v>
    <v>76.680000000000007</v>
    <v>0.93754599999999999</v>
    <v>Daniel S. Glaser</v>
    <v>0.34</v>
    <v>4.0610000000000004E-3</v>
    <v>Marsh &amp; McLennan is a professional-services firm that provides advice and solutions in the areas of risk, strategy, and human capital. The company operates through two main segments: risk and insurance services and consulting. In risk and insurance services, the firm offers services via Marsh (an insurance broker) and Guy Carpenter (a risk and reinsurance specialist). The consulting division comprises Mercer (a provider of human resource services) and Oliver Wyman (a management and economic consultancy).</v>
    <v>USD</v>
    <v>65000</v>
    <v>NYSE</v>
    <v>NYS</v>
    <v>126</v>
    <v>1166 Avenue of the Americas, New York, NY 10036-2774 USA</v>
    <v>84</v>
    <v>1095</v>
    <v>Insurance Brokers</v>
    <v>Stock</v>
    <v>8/08/2018 15:35:03</v>
    <v>17</v>
    <v>83.38</v>
    <v>42388488070.786003</v>
    <v>Marsh &amp; McLennan Companies Inc</v>
    <v>83.69</v>
    <v>26.109660999999999</v>
    <v>83.72</v>
    <v>84.06</v>
    <v>506312566.54068297</v>
    <v>MMC</v>
    <v>250284</v>
    <v>1785665.546875</v>
    <v>1871</v>
  </rv>
  <rv s="1">
    <v>1096</v>
  </rv>
  <rv s="0">
    <v>en-US</v>
    <v>a24jvh</v>
    <v>268435456</v>
    <v>268435457</v>
    <v>1</v>
    <v>0</v>
    <v>Tractor Supply Co</v>
    <v>2</v>
    <v>3</v>
    <v>Finance</v>
    <v>4</v>
    <v>82.68</v>
    <v>51.85</v>
    <v>1.3292619999999999</v>
    <v>Mr. Gregory A. Sandfort</v>
    <v>0.33</v>
    <v>4.1240000000000001E-3</v>
    <v>Tractor Supply is the largest operator of retail farm and ranch stores in the United States. The company targets recreational farmers and ranchers, and has little exposure to commercial and industrial farm operations. Currently, the company operates 1,700 stores in 49 states, and 172 Petsense stores. Stores are typically located in towns outside of urban areas and in rural communities. 2017 revenue consisted primarily of livestock and pet (46%), hardware, tools, and truck (22%), and seasonal gift and toy (19%).</v>
    <v>USD</v>
    <v>28000</v>
    <v>NASDAQ</v>
    <v>NAS</v>
    <v>126</v>
    <v>5401 Virginia Way, Brentwood, TN 37027 USA</v>
    <v>80.16</v>
    <v>Specialty Retail</v>
    <v>Stock</v>
    <v>8/08/2018 15:35:35</v>
    <v>17</v>
    <v>79.510000000000005</v>
    <v>9759141108.4400005</v>
    <v>Tractor Supply Co</v>
    <v>79.7</v>
    <v>23.094688000000001</v>
    <v>80.010000000000005</v>
    <v>80.34</v>
    <v>121974017.10336199</v>
    <v>TSCO</v>
    <v>298382</v>
    <v>1564164.8095238099</v>
    <v>1938</v>
  </rv>
  <rv s="1">
    <v>1098</v>
  </rv>
  <rv s="2">
    <v>https://www.bing.com/th?id=A7d8003787edf2285f5798b1ea3865181&amp;qlt=95</v>
    <v>https://www.bing.com/images/search?form=xlimg&amp;q=franklin+templeton+investments</v>
    <v>Image of Franklin Resources Inc</v>
  </rv>
  <rv s="3">
    <v>en-US</v>
    <v>a1odgh</v>
    <v>268435456</v>
    <v>268435457</v>
    <v>1</v>
    <v>5</v>
    <v>Franklin Resources Inc</v>
    <v>7</v>
    <v>8</v>
    <v>Finance</v>
    <v>4</v>
    <v>45.96</v>
    <v>31.28</v>
    <v>1.5553380000000001</v>
    <v>Gregory E. Johnson</v>
    <v>0.14000000000000001</v>
    <v>4.2329999999999998E-3</v>
    <v>Franklin Resources provides investment services for individual and institutional investors. Its funds are marketed under the Franklin, Templeton, Mutual Series, Bissett, Fiduciary, and Darby brands. At the end of March 2018, Franklin had $737.5 billion in assets under management, composed primarily of equity (41%), fixed-income (38%), and hybrid (19%) funds. Distribution tends to be weighted more toward retail investors (73% of AUM), as opposed to institutional (24%) and high-net-worth (3%) clients. Franklin is, however, one of the more global firms of the U.S.-based asset managers we cover, with half of its AUM invested in global/international strategies and a third of managed assets sourced from clients domiciled outside the United States.</v>
    <v>USD</v>
    <v>9800</v>
    <v>NYSE</v>
    <v>NYS</v>
    <v>126</v>
    <v>One Franklin Parkway, San Mateo, CA 94403 USA</v>
    <v>33.21</v>
    <v>1100</v>
    <v>Asset Management</v>
    <v>Stock</v>
    <v>8/08/2018 15:35:36</v>
    <v>17</v>
    <v>32.805</v>
    <v>17450898756.830002</v>
    <v>Franklin Resources Inc</v>
    <v>33.020000000000003</v>
    <v>26.954177999999999</v>
    <v>33.07</v>
    <v>33.21</v>
    <v>527695759.2026</v>
    <v>BEN</v>
    <v>803967</v>
    <v>3010721.57142857</v>
    <v>1969</v>
  </rv>
  <rv s="1">
    <v>1101</v>
  </rv>
  <rv s="2">
    <v>https://www.bing.com/th?id=Adda35c3aaca1cbafe64c376c8f084afd&amp;qlt=95</v>
    <v>https://www.bing.com/images/search?form=xlimg&amp;q=stryker+corporation</v>
    <v>Image of Stryker Corp</v>
  </rv>
  <rv s="3">
    <v>en-US</v>
    <v>a23vdm</v>
    <v>268435456</v>
    <v>268435457</v>
    <v>1</v>
    <v>5</v>
    <v>Stryker Corp</v>
    <v>7</v>
    <v>8</v>
    <v>Finance</v>
    <v>4</v>
    <v>179.84</v>
    <v>137.69999999999999</v>
    <v>0.62396700000000005</v>
    <v>Mr. Kevin A. Lobo</v>
    <v>0.7</v>
    <v>4.2380000000000004E-3</v>
    <v>Stryker designs, manufactures, and markets an array of medical equipment, instruments, consumable supplies, and implantable devices. The product portfolio includes hip and knee replacements, endoscopy systems, operating room equipment, embolic coils, and spinal devices. Stryker remains one of the three largest competitors in reconstructive orthopedic implants and holds the leadership position in operating room equipment. Approximately 35% of Stryker's total revenue currently comes from outside the United States.</v>
    <v>USD</v>
    <v>33000</v>
    <v>NYSE</v>
    <v>NYS</v>
    <v>126</v>
    <v>2825 Airview Boulevard, Kalamazoo, MI 49002 USA</v>
    <v>165.94</v>
    <v>1103</v>
    <v>Medical Devices</v>
    <v>Stock</v>
    <v>8/08/2018 15:35:35</v>
    <v>17</v>
    <v>164.67</v>
    <v>62007623905.199997</v>
    <v>Stryker Corp</v>
    <v>165.5</v>
    <v>58.823529000000001</v>
    <v>165.17</v>
    <v>165.87</v>
    <v>375416987.98329002</v>
    <v>SYK</v>
    <v>247897</v>
    <v>1377142.42857143</v>
    <v>1946</v>
  </rv>
  <rv s="1">
    <v>1104</v>
  </rv>
  <rv s="2">
    <v>https://www.bing.com/th?id=A438254026f33b781954668bf6c40cba6&amp;qlt=95</v>
    <v>https://www.bing.com/images/search?form=xlimg&amp;q=chipotle+mexican+grill</v>
    <v>Image of Chipotle Mexican Grill Inc</v>
  </rv>
  <rv s="3">
    <v>en-US</v>
    <v>a1pxbh</v>
    <v>268435456</v>
    <v>268435457</v>
    <v>1</v>
    <v>5</v>
    <v>Chipotle Mexican Grill Inc</v>
    <v>7</v>
    <v>8</v>
    <v>Finance</v>
    <v>4</v>
    <v>484.66</v>
    <v>247.51499999999999</v>
    <v>0.406748</v>
    <v xml:space="preserve">Steve Ells//Steve  Ells </v>
    <v>2.0299999999999998</v>
    <v>4.2469999999999999E-3</v>
    <v>With $4.5 billion in sales during 2017, Chipotle Mexican Grill is the largest player in the $10 billion domestic fast-casual Mexican restaurant category. Its menu includes burritos, bowls, tacos, and salads, which are made from higher-quality ingredients than those typically found at quick-service restaurants. As of March, the firm operated 2,440 restaurants in the United States, Canada, the United Kingdom, France, and Germany.</v>
    <v>USD</v>
    <v>68890</v>
    <v>NYSE</v>
    <v>NYS</v>
    <v>126</v>
    <v>1401 Wynkoop Street, Denver, CO 80202 USA</v>
    <v>484.66</v>
    <v>1106</v>
    <v>Restaurants</v>
    <v>Stock</v>
    <v>8/08/2018 15:36:50</v>
    <v>17</v>
    <v>477.9375</v>
    <v>13334570716.950001</v>
    <v>Chipotle Mexican Grill Inc</v>
    <v>478.78</v>
    <v>78.125</v>
    <v>478</v>
    <v>480.03</v>
    <v>27896591.458054401</v>
    <v>CMG</v>
    <v>192345</v>
    <v>626857.20967741904</v>
    <v>1993</v>
  </rv>
  <rv s="1">
    <v>1107</v>
  </rv>
  <rv s="0">
    <v>en-US</v>
    <v>a1mqvh</v>
    <v>268435456</v>
    <v>268435457</v>
    <v>1</v>
    <v>0</v>
    <v>Abiomed Inc</v>
    <v>2</v>
    <v>3</v>
    <v>Finance</v>
    <v>4</v>
    <v>450.93</v>
    <v>144.01</v>
    <v>-2.1132999999999999E-2</v>
    <v>Mr. Michael R. Minogue</v>
    <v>1.6</v>
    <v>4.2509999999999996E-3</v>
    <v>Abiomed Inc provides temporary mechanical circulatory support devices that are primarily used by interventional cardiologists and heart surgeons. The firm's products are primarily used for patients in need of hemodynamic support before, during, or after angioplasty and heart surgery procedures. They work by improving blood flow to coronary arteries or temporarily performing the pumping function of the heart. Abiomed receives the majority of revenue from its Impella product portfolio, which includes percutaneous micro heart pumps with integration motors and sensors and percutaneous catheter-based axial flow pumps. Abiomed generates the majority of its revenue in the United States.</v>
    <v>USD</v>
    <v>208</v>
    <v>NASDAQ</v>
    <v>NAS</v>
    <v>126</v>
    <v>22 Cherry Hill Drive, Danvers, MA 01923 USA</v>
    <v>378.42500000000001</v>
    <v>Medical Devices</v>
    <v>Stock</v>
    <v>8/08/2018 15:32:49</v>
    <v>17</v>
    <v>371.21</v>
    <v>16955488591.200001</v>
    <v>Abiomed Inc</v>
    <v>376.42</v>
    <v>105.263158</v>
    <v>376.41</v>
    <v>378.01</v>
    <v>45045266.042878799</v>
    <v>ABMD</v>
    <v>138938</v>
    <v>635194.203125</v>
    <v>1987</v>
  </rv>
  <rv s="1">
    <v>1109</v>
  </rv>
  <rv s="2">
    <v>https://www.bing.com/th?id=A40dc393ddafd028712edf8c56ccba28c&amp;qlt=95</v>
    <v>https://www.bing.com/images/search?form=xlimg&amp;q=microsoft</v>
    <v>Image of Microsoft Corp</v>
  </rv>
  <rv s="3">
    <v>en-US</v>
    <v>a1xzim</v>
    <v>268435456</v>
    <v>268435457</v>
    <v>1</v>
    <v>5</v>
    <v>Microsoft Corp</v>
    <v>7</v>
    <v>8</v>
    <v>Finance</v>
    <v>4</v>
    <v>111.15</v>
    <v>71.28</v>
    <v>1.1868080000000001</v>
    <v>Satya Nadella</v>
    <v>0.47</v>
    <v>4.3169999999999997E-3</v>
    <v>Microsoft is a global provider of both on-premises and cloud-based software, on-demand infrastructure- and platform-as-a-service offerings, consumer and enterprise hardware, and other services. Its business is organized into three segments: Productivity and Business Processes (including legacy Microsoft Office, cloud-based Office 365, LinkedIn, Dynamics, and other productivity tools), Intelligent Cloud (including infrastructure- and platform-as-a-service offering Microsoft Azure, Windows Server OS, SQL Server, and other components of the Servers and Tools business), and More Personal Computing (including Windows Client, Xbox, Surface laptops, tablets, and desktops, Bing search, and display advertising).</v>
    <v>USD</v>
    <v>131000</v>
    <v>NASDAQ</v>
    <v>NAS</v>
    <v>126</v>
    <v>One Microsoft Way, Redmond, WA 98052-6399 USA</v>
    <v>109.39</v>
    <v>1111</v>
    <v>Software - Infrastructure</v>
    <v>Stock</v>
    <v>8/08/2018 15:36:24</v>
    <v>17</v>
    <v>108.7599</v>
    <v>838267279154.90405</v>
    <v>Microsoft Corp</v>
    <v>109.33</v>
    <v>50.761420999999999</v>
    <v>108.87</v>
    <v>109.34</v>
    <v>7699708635.5736504</v>
    <v>MSFT</v>
    <v>5110111</v>
    <v>6559247.7846153798</v>
    <v>1975</v>
  </rv>
  <rv s="1">
    <v>1112</v>
  </rv>
  <rv s="2">
    <v>https://www.bing.com/th?id=A6f808339ff2a2b491cde518ba6d0d8f7&amp;qlt=95</v>
    <v>https://www.bing.com/images/search?form=xlimg&amp;q=paypal</v>
    <v>Image of PayPal Holdings Inc</v>
  </rv>
  <rv s="7">
    <v>en-US</v>
    <v>a21icw</v>
    <v>268435456</v>
    <v>268435457</v>
    <v>1</v>
    <v>13</v>
    <v>PayPal Holdings Inc</v>
    <v>7</v>
    <v>14</v>
    <v>Finance</v>
    <v>4</v>
    <v>92.35</v>
    <v>57.58</v>
    <v>Mr. Daniel H. Schulman</v>
    <v>0.38</v>
    <v>4.4030000000000007E-3</v>
    <v xml:space="preserve">PayPal provides electronic payment solutions to merchants and consumers. The company's digital wallet securely and conveniently stores customer account data. PayPal also facilitates payment processing for merchants. The company earns revenue through transaction fees and by providing a variety of other financial services, including lending. </v>
    <v>USD</v>
    <v>18700</v>
    <v>NASDAQ</v>
    <v>NAS</v>
    <v>126</v>
    <v>2211 North First Street, San Jose, CA 95131 USA</v>
    <v>86.73</v>
    <v>1114</v>
    <v>Credit Services</v>
    <v>Stock</v>
    <v>8/08/2018 15:36:10</v>
    <v>17</v>
    <v>85.86</v>
    <v>102411345392.16</v>
    <v>PayPal Holdings Inc</v>
    <v>86.23</v>
    <v>51.020408000000003</v>
    <v>86.3</v>
    <v>86.68</v>
    <v>1186689981.36918</v>
    <v>PYPL</v>
    <v>1026833</v>
    <v>3140065.53125</v>
    <v>2015</v>
  </rv>
  <rv s="1">
    <v>1115</v>
  </rv>
  <rv s="2">
    <v>https://www.bing.com/th?id=A4230b746138148fdd5d743c2c6c7e615&amp;qlt=95</v>
    <v>https://www.bing.com/images/search?form=xlimg&amp;q=baxter+international</v>
    <v>Image of Baxter International Inc</v>
  </rv>
  <rv s="3">
    <v>en-US</v>
    <v>a1o76h</v>
    <v>268435456</v>
    <v>268435457</v>
    <v>1</v>
    <v>5</v>
    <v>Baxter International Inc</v>
    <v>7</v>
    <v>8</v>
    <v>Finance</v>
    <v>4</v>
    <v>76.510000000000005</v>
    <v>59.424999999999997</v>
    <v>0.77274699999999996</v>
    <v>Jose E. Almeida</v>
    <v>0.32</v>
    <v>4.4089999999999997E-3</v>
    <v>Baxter manufactures medical products across seven major reported business segments. The renal segment (33% of sales) includes hemodialysis and peritoneal dialysis products, while acute therapies (5% of sales) also focuses on near-term kidney issues for patients. Medication delivery (25% of sales) includes IV pumps and solutions. Pharmaceuticals (18% of sales) consists primarily of injectable drugs, anesthetic gases, and compounding services. Nutrition (8% of sales) includes parenteral nutrition therapies. Advanced surgery (7% of sales) mostly incorporates hemostasis products and biosurgical sealants. Contract manufacturing services round out the roughly remaining 4% of sales.</v>
    <v>USD</v>
    <v>47000</v>
    <v>NYSE</v>
    <v>NYS</v>
    <v>126</v>
    <v>One Baxter Parkway, Deerfield, IL 60015 USA</v>
    <v>73.09</v>
    <v>1117</v>
    <v>Medical Instruments &amp; Supplies</v>
    <v>Stock</v>
    <v>8/08/2018 15:36:07</v>
    <v>17</v>
    <v>72.405000000000001</v>
    <v>38841141326.099998</v>
    <v>Baxter International Inc</v>
    <v>72.430000000000007</v>
    <v>43.668121999999997</v>
    <v>72.58</v>
    <v>72.900000000000006</v>
    <v>535149370.709562</v>
    <v>BAX</v>
    <v>905658</v>
    <v>2878276.7619047598</v>
    <v>1931</v>
  </rv>
  <rv s="1">
    <v>1118</v>
  </rv>
  <rv s="0">
    <v>en-US</v>
    <v>a24bpr</v>
    <v>268435456</v>
    <v>268435457</v>
    <v>1</v>
    <v>0</v>
    <v>Torchmark Corp</v>
    <v>2</v>
    <v>3</v>
    <v>Finance</v>
    <v>4</v>
    <v>93.594999999999999</v>
    <v>74.48</v>
    <v>0.92576400000000003</v>
    <v>Gary L. Coleman//Larry M. Hutchison</v>
    <v>0.39</v>
    <v>4.4590000000000003E-3</v>
    <v>Torchmark offers life and health insurance products to several niche target groups. The life insurance segment, which contributes to over 70% of annual premium revenue, focuses primarily on traditional whole life and term life policies. The health insurance segment offers Medicare supplement policies, Medicare Part D prescription drug insurance, and limited-benefit plans. About a third of annual premiums are generated through the direct-response channel, while the rest is through agents.</v>
    <v>USD</v>
    <v>3102</v>
    <v>NYSE</v>
    <v>NYS</v>
    <v>126</v>
    <v>3700 South Stonebridge Drive, McKinney, TX 75070 USA</v>
    <v>87.81</v>
    <v>Insurance - Life</v>
    <v>Stock</v>
    <v>8/08/2018 15:29:36</v>
    <v>17</v>
    <v>87.22</v>
    <v>9962344868.4092999</v>
    <v>Torchmark Corp</v>
    <v>87.52</v>
    <v>6.9204150000000002</v>
    <v>87.46</v>
    <v>87.85</v>
    <v>113907441.89811701</v>
    <v>TMK</v>
    <v>22777</v>
    <v>528056.46774193598</v>
    <v>1979</v>
  </rv>
  <rv s="1">
    <v>1120</v>
  </rv>
  <rv s="2">
    <v>https://www.bing.com/th?id=A6f2a7fedef2fa577a2415f47c6cca39f&amp;qlt=95</v>
    <v>https://www.bing.com/images/search?form=xlimg&amp;q=nordstrom</v>
    <v>Image of Nordstrom Inc</v>
  </rv>
  <rv s="8">
    <v>en-US</v>
    <v>a1wdar</v>
    <v>268435456</v>
    <v>268435457</v>
    <v>1</v>
    <v>15</v>
    <v>Nordstrom Inc</v>
    <v>7</v>
    <v>8</v>
    <v>Finance</v>
    <v>4</v>
    <v>54.61</v>
    <v>37.792400000000001</v>
    <v>0.82449600000000001</v>
    <v>0.23</v>
    <v>4.5119999999999995E-3</v>
    <v>Nordstrom is a retailer of women's apparel (31% of sales), shoes (23%), men's apparel (17%), accessories (12%), cosmetics (11%), and kids' apparel (3%) catering to the upper-middle and high-end income classes. Nordstrom operates more than 370 stores, including full-priced Nordstrom and Nordstrom Rack stores. Additionally, customers are served online through Nordstrom.com, Nordstromrack.com, HauteLook, and Trunk Club.</v>
    <v>USD</v>
    <v>72500</v>
    <v>NYSE</v>
    <v>NYS</v>
    <v>126</v>
    <v>1617 Sixth Avenue, Seattle, WA 98101 USA</v>
    <v>51.53</v>
    <v>1122</v>
    <v>Department Stores</v>
    <v>Stock</v>
    <v>8/08/2018 15:36:37</v>
    <v>17</v>
    <v>50.67</v>
    <v>8561918859.4499998</v>
    <v>Nordstrom Inc</v>
    <v>50.68</v>
    <v>18.656715999999999</v>
    <v>50.97</v>
    <v>51.2</v>
    <v>167979573.46380201</v>
    <v>JWN</v>
    <v>482104</v>
    <v>2318540.8125</v>
    <v>1946</v>
  </rv>
  <rv s="1">
    <v>1123</v>
  </rv>
  <rv s="2">
    <v>https://www.bing.com/th?id=A92555b27b2f8f9ffad617ad1dbdce053&amp;qlt=95</v>
    <v>https://www.bing.com/images/search?form=xlimg&amp;q=the+bank+of+new+york+mellon</v>
    <v>Image of Bank of New York Mellon Corp</v>
  </rv>
  <rv s="8">
    <v>en-US</v>
    <v>a1ojc7</v>
    <v>268435456</v>
    <v>268435457</v>
    <v>1</v>
    <v>15</v>
    <v>Bank of New York Mellon Corp</v>
    <v>7</v>
    <v>8</v>
    <v>Finance</v>
    <v>4</v>
    <v>58.99</v>
    <v>49.39</v>
    <v>1.0883670000000001</v>
    <v>0.24</v>
    <v>4.5329999999999997E-3</v>
    <v>BNY Mellon is a global investment company involved in the management and servicing of financial assets throughout the investment lifecycle. The bank provides financial services for institutions, corporations, and individual investors, and delivers investment management and investment services in 35 countries and more than 100 markets. BNY Mellon is the largest global custody bank in the world, with over $32 trillion in under custody and administration, and can act as a single point of contact for clients looking to create, trade, hold, manage, service, distribute, or restructure investment.</v>
    <v>USD</v>
    <v>52000</v>
    <v>NYSE</v>
    <v>NYS</v>
    <v>126</v>
    <v>225 Liberty Street, New York, NY 10286 USA</v>
    <v>53.31</v>
    <v>1125</v>
    <v>Asset Management</v>
    <v>Stock</v>
    <v>8/08/2018 15:34:17</v>
    <v>17</v>
    <v>52.88</v>
    <v>53237049811.879997</v>
    <v>Bank of New York Mellon Corp</v>
    <v>53.04</v>
    <v>12.755102000000001</v>
    <v>52.95</v>
    <v>53.19</v>
    <v>1005421148.47743</v>
    <v>BK</v>
    <v>885074</v>
    <v>4885364.875</v>
    <v>1784</v>
  </rv>
  <rv s="1">
    <v>1126</v>
  </rv>
  <rv s="2">
    <v>https://www.bing.com/th?id=Adfc11792cbfca3c0c91a20e3ee8d89e0&amp;qlt=95</v>
    <v>https://www.bing.com/images/search?form=xlimg&amp;q=union+pacific+railroad</v>
    <v>Image of Union Pacific Corp</v>
  </rv>
  <rv s="8">
    <v>en-US</v>
    <v>a24xww</v>
    <v>268435456</v>
    <v>268435457</v>
    <v>1</v>
    <v>15</v>
    <v>Union Pacific Corp</v>
    <v>7</v>
    <v>8</v>
    <v>Finance</v>
    <v>4</v>
    <v>150.5752</v>
    <v>102.51</v>
    <v>0.82813199999999998</v>
    <v>0.68</v>
    <v>4.5360000000000001E-3</v>
    <v>Omaha, Nebraska-based Union Pacific is the largest public railroad in North America. Operating on 32,000 miles of track in the western two thirds of the U.S., UP's 42,000 employees generated $20 billion of revenue in 2017 by hauling coal, industrial products, intermodal containers, agriculture goods, chemicals, and automotive goods. UP owns about one fourth of Mexican railroad Ferromex and derives about 10% of its revenue hauling freight to and from Mexico.</v>
    <v>USD</v>
    <v>42114</v>
    <v>NYSE</v>
    <v>NYS</v>
    <v>126</v>
    <v>1400 Douglas Street, Omaha, NE 68179 USA</v>
    <v>150.5752</v>
    <v>1128</v>
    <v>Railroads</v>
    <v>Stock</v>
    <v>8/08/2018 15:33:56</v>
    <v>17</v>
    <v>149.52000000000001</v>
    <v>111279124685.52</v>
    <v>Union Pacific Corp</v>
    <v>149.52000000000001</v>
    <v>10.471204</v>
    <v>149.9</v>
    <v>150.58000000000001</v>
    <v>742355735.06017303</v>
    <v>UNP</v>
    <v>446228</v>
    <v>3551004.58730159</v>
    <v>1969</v>
  </rv>
  <rv s="1">
    <v>1129</v>
  </rv>
  <rv s="2">
    <v>https://www.bing.com/th?id=A4c68b487f36767b3b47cf15464eb1a85&amp;qlt=95</v>
    <v>https://www.bing.com/images/search?form=xlimg&amp;q=wynn+resorts</v>
    <v>Image of Wynn Resorts Ltd</v>
  </rv>
  <rv s="3">
    <v>en-US</v>
    <v>a2655r</v>
    <v>268435456</v>
    <v>268435457</v>
    <v>1</v>
    <v>5</v>
    <v>Wynn Resorts Ltd</v>
    <v>7</v>
    <v>8</v>
    <v>Finance</v>
    <v>4</v>
    <v>203.63</v>
    <v>124.11</v>
    <v>1.3987890000000001</v>
    <v>Matt Maddox</v>
    <v>0.73</v>
    <v>4.7629999999999999E-3</v>
    <v>Wynn Resorts operates luxury casinos and resorts. The company was founded in 2002 by Steve Wynn, the former CEO. The company operates four megaresorts: Wynn Macau and Encore in Macau and Wynn Las Vegas and Encore in Las Vegas. Cotai Palace opened in August 2016 in Macau, Everett in Massachusetts will open mid-2019, and Paradise Park in Vegas is currently under development. The company gets 70% and 30% of its EBITDA from Macau and Las Vegas, respectively.</v>
    <v>USD</v>
    <v>25200</v>
    <v>NASDAQ</v>
    <v>NAS</v>
    <v>126</v>
    <v>3131 Las Vegas Boulevard South, Las Vegas, NV 89109 USA</v>
    <v>156.75</v>
    <v>1131</v>
    <v>Resorts &amp; Casinos</v>
    <v>Stock</v>
    <v>8/08/2018 15:34:05</v>
    <v>17</v>
    <v>152.36000000000001</v>
    <v>16786471286.549999</v>
    <v>Wynn Resorts Ltd</v>
    <v>153.28</v>
    <v>35.587189000000002</v>
    <v>153.28</v>
    <v>154.01</v>
    <v>109515078.852753</v>
    <v>WYNN</v>
    <v>1245040</v>
    <v>1889759.76190476</v>
    <v>2002</v>
  </rv>
  <rv s="1">
    <v>1132</v>
  </rv>
  <rv s="2">
    <v>https://www.bing.com/th?id=A9c4606e6397031bc863cd70faa316349&amp;qlt=95</v>
    <v>https://www.bing.com/images/search?form=xlimg&amp;q=verisk+analytics</v>
    <v>Image of Verisk Analytics Inc</v>
  </rv>
  <rv s="3">
    <v>en-US</v>
    <v>a25jnm</v>
    <v>268435456</v>
    <v>268435457</v>
    <v>1</v>
    <v>5</v>
    <v>Verisk Analytics Inc</v>
    <v>7</v>
    <v>8</v>
    <v>Finance</v>
    <v>4</v>
    <v>116.72</v>
    <v>78.97</v>
    <v>0.65935600000000005</v>
    <v>Scott G. Stephenson</v>
    <v>0.56000000000000005</v>
    <v>4.8209999999999998E-3</v>
    <v>Verisk Analytics Inc is a data analytics provider offering decision support and risk-management solutions to the financial industry. The company's predictive analytics are used in rating applications, underwriting, claims, catastrophe and weather risk assessment, global risk assessment, natural resources intelligence, economic forecasting, and other related fields. Most of Verisk's revenue is based on long-term contracts and subscriptions. The largest end market is the risk assessment sector. Verisk's clients are located primarily in the United States.</v>
    <v>USD</v>
    <v>7304</v>
    <v>NASDAQ</v>
    <v>NAS</v>
    <v>126</v>
    <v>545 Washington Boulevard, Jersey City, NJ 07310-1686 USA</v>
    <v>116.72</v>
    <v>1134</v>
    <v>Business Services</v>
    <v>Stock</v>
    <v>8/08/2018 15:35:45</v>
    <v>17</v>
    <v>115.9</v>
    <v>19195118217.939999</v>
    <v>Verisk Analytics Inc</v>
    <v>115.92</v>
    <v>31.545741</v>
    <v>116.17</v>
    <v>116.73</v>
    <v>165233005.23319301</v>
    <v>VRSK</v>
    <v>163337</v>
    <v>772156.59375</v>
    <v>1971</v>
  </rv>
  <rv s="1">
    <v>1135</v>
  </rv>
  <rv s="0">
    <v>en-US</v>
    <v>a1n7pr</v>
    <v>268435456</v>
    <v>268435457</v>
    <v>1</v>
    <v>0</v>
    <v>Arthur J. Gallagher &amp; Co</v>
    <v>2</v>
    <v>3</v>
    <v>Finance</v>
    <v>4</v>
    <v>73.11</v>
    <v>57.19</v>
    <v>1.1853089999999999</v>
    <v>J. Patrick Gallagher,Jr</v>
    <v>0.35</v>
    <v>4.8890000000000001E-3</v>
    <v>Arthur J. Gallagher &amp; Co provides insurance brokerage and consulting services to middle-market entities around the world. The majority of the company's revenue comes from its brokerage segment, where it negotiates and places its customers with insurance companies that provide, among other types, property/casualty and health insurance. The company's primary source of revenue in the brokerage segment is commissions from the insurance companies. The company also generates significant revenue in its corporate segment, which includes clean energy investment and other investment income. The company generates most of its revenue in the United States, with the remaining revenue coming primarily from Australia, Bermuda, Canada, the Caribbean, New Zealand, and the United Kingdom.</v>
    <v>USD</v>
    <v>26800</v>
    <v>NYSE</v>
    <v>NYS</v>
    <v>126</v>
    <v>2850 Golf Road, Rolling Meadows, IL 60008-4050 USA</v>
    <v>71.88</v>
    <v>Insurance Brokers</v>
    <v>Stock</v>
    <v>8/08/2018 15:32:24</v>
    <v>17</v>
    <v>71.3</v>
    <v>13117019960</v>
    <v>Arthur J. Gallagher &amp; Co</v>
    <v>71.62</v>
    <v>23.923445000000001</v>
    <v>71.59</v>
    <v>71.94</v>
    <v>183224192.76435301</v>
    <v>AJG</v>
    <v>163929</v>
    <v>895131.20967741904</v>
    <v>1927</v>
  </rv>
  <rv s="1">
    <v>1137</v>
  </rv>
  <rv s="2">
    <v>https://www.bing.com/th?id=A315c224e2e4dfc0ffd0ab6738a0125e6&amp;qlt=95</v>
    <v>https://www.bing.com/images/search?form=xlimg&amp;q=western+union</v>
    <v>Image of The Western Union Co</v>
  </rv>
  <rv s="3">
    <v>en-US</v>
    <v>a263u2</v>
    <v>268435456</v>
    <v>268435457</v>
    <v>1</v>
    <v>5</v>
    <v>The Western Union Co</v>
    <v>7</v>
    <v>8</v>
    <v>Finance</v>
    <v>4</v>
    <v>22.21</v>
    <v>18.38</v>
    <v>1.000626</v>
    <v>Mr. Hikmet Ersek</v>
    <v>9.5000000000000001E-2</v>
    <v>4.9569999999999996E-3</v>
    <v>Western Union provides domestic and international money transfers through its global network of about 500,000 outside agents. It is the largest money transfer company in the world and one of only two companies with a truly global agent network, with MoneyGram being the other.</v>
    <v>USD</v>
    <v>11500</v>
    <v>NYSE</v>
    <v>NYS</v>
    <v>126</v>
    <v>12500 East Belford Avenue, Englewood, CO 80112 USA</v>
    <v>19.23</v>
    <v>1139</v>
    <v>Credit Services</v>
    <v>Stock</v>
    <v>8/08/2018 15:35:44</v>
    <v>17</v>
    <v>19.149999999999999</v>
    <v>8580503758.6199999</v>
    <v>The Western Union Co</v>
    <v>19.190000000000001</v>
    <v>43.103448</v>
    <v>19.164999999999999</v>
    <v>19.260000000000002</v>
    <v>447717388.91834098</v>
    <v>WU</v>
    <v>1265546</v>
    <v>4325839.859375</v>
    <v>2006</v>
  </rv>
  <rv s="1">
    <v>1140</v>
  </rv>
  <rv s="2">
    <v>https://www.bing.com/th?id=A12d03f6cbd3b28f8ed06048127053433&amp;qlt=95</v>
    <v>https://www.bing.com/images/search?form=xlimg&amp;q=under+armour</v>
    <v>Image of Under Armour Inc</v>
  </rv>
  <rv s="3">
    <v>en-US</v>
    <v>a24qf2</v>
    <v>268435456</v>
    <v>268435457</v>
    <v>1</v>
    <v>5</v>
    <v>Under Armour Inc</v>
    <v>7</v>
    <v>8</v>
    <v>Finance</v>
    <v>4</v>
    <v>24.694700000000001</v>
    <v>11.4</v>
    <v>-0.445189</v>
    <v>Mr. Kevin A. Plank</v>
    <v>0.1</v>
    <v>5.0280000000000004E-3</v>
    <v>Under Armour markets athletic apparel, footwear, and gear and owns technology assets in Connected Fitness. The brand made its name by developing performance apparel made of synthetic microfiber, designed to wick perspiration away from the skin and help regulate body temperature. Although Under Armour is primarily a wholesaler to sporting goods retailers, it also operates 219 factory-house stores and 76 brand-house stores across the globe. Roughly 22% of total revenue is generated outside the U.S., including in Europe, Japan, and China.</v>
    <v>USD</v>
    <v>15800</v>
    <v>NYSE</v>
    <v>NYS</v>
    <v>126</v>
    <v>1020 Hull Street, Baltimore, MD 21230 USA</v>
    <v>20.11</v>
    <v>1142</v>
    <v>Apparel Manufacturing</v>
    <v>Stock</v>
    <v>8/08/2018 15:32:14</v>
    <v>17</v>
    <v>19.89</v>
    <v>8898788260</v>
    <v>Under Armour Inc</v>
    <v>19.899999999999999</v>
    <v>51.813471999999997</v>
    <v>19.89</v>
    <v>19.989999999999998</v>
    <v>447400113.624937</v>
    <v>UAA</v>
    <v>789977</v>
    <v>4603624.2857142901</v>
    <v>1996</v>
  </rv>
  <rv s="1">
    <v>1143</v>
  </rv>
  <rv s="0">
    <v>en-US</v>
    <v>a22rcw</v>
    <v>268435456</v>
    <v>268435457</v>
    <v>1</v>
    <v>0</v>
    <v>Sealed Air Corp</v>
    <v>2</v>
    <v>3</v>
    <v>Finance</v>
    <v>4</v>
    <v>49.94</v>
    <v>40.76</v>
    <v>1.055064</v>
    <v>Mr. Edward L. Doheny, II</v>
    <v>0.21</v>
    <v>5.1209999999999997E-3</v>
    <v>Sealed Air is organized via two reporting segments. Food care includes its food packaging products like Cryovac, Darfresh, and Optidure aimed primarily at meats. Product care includes Sealed Air's Bubble Wrap, InstaPak, Jiffy Mailer, and shrink film packaging systems that cater to both industrial and e-commerce applications.</v>
    <v>USD</v>
    <v>15000</v>
    <v>NYSE</v>
    <v>NYS</v>
    <v>126</v>
    <v>2415 Cascade Pointe Boulevard, Charlotte, NC 28208 USA</v>
    <v>41.25</v>
    <v>Packaging &amp; Containers</v>
    <v>Stock</v>
    <v>8/08/2018 15:35:14</v>
    <v>17</v>
    <v>40.82</v>
    <v>6547039953.25</v>
    <v>Sealed Air Corp</v>
    <v>41</v>
    <v>133.33333300000001</v>
    <v>41.01</v>
    <v>41.22</v>
    <v>159644963.50280401</v>
    <v>SEE</v>
    <v>672142</v>
    <v>1653250.50793651</v>
    <v>1960</v>
  </rv>
  <rv s="1">
    <v>1145</v>
  </rv>
  <rv s="0">
    <v>en-US</v>
    <v>a24xlh</v>
    <v>268435456</v>
    <v>268435457</v>
    <v>1</v>
    <v>0</v>
    <v>UnitedHealth Group Inc</v>
    <v>2</v>
    <v>3</v>
    <v>Finance</v>
    <v>4</v>
    <v>259.5</v>
    <v>186</v>
    <v>0.70626199999999995</v>
    <v>David S. Wichmann</v>
    <v>1.32</v>
    <v>5.1229999999999999E-3</v>
    <v>With about 50 million covered lives and 1.2 billion annually processed prescription claims, UnitedHealth is one of the largest MCOs and PBMs in the United States. The firm provides health insurance services to its members through products for every major insurance market--individual, group, and government sponsored. The firm also provides back-office services to providers through its Optum segment. UnitedHealth has a large nationwide operation and competes in most major U.S. geographies.</v>
    <v>USD</v>
    <v>260000</v>
    <v>NYSE</v>
    <v>NYS</v>
    <v>126</v>
    <v>9900 Bren Road East, Minnetonka, MN 55343 USA</v>
    <v>259.5</v>
    <v>Healthcare Plans</v>
    <v>Stock</v>
    <v>8/08/2018 15:34:54</v>
    <v>17</v>
    <v>257.92</v>
    <v>248884531865.57999</v>
    <v>UnitedHealth Group Inc</v>
    <v>258.11</v>
    <v>22.624434000000001</v>
    <v>257.64999999999998</v>
    <v>258.97000000000003</v>
    <v>965979165.01292503</v>
    <v>UNH</v>
    <v>523960</v>
    <v>2111093.6349206301</v>
    <v>1977</v>
  </rv>
  <rv s="1">
    <v>1147</v>
  </rv>
  <rv s="2">
    <v>https://www.bing.com/th?id=A95acfa9ed4436ec90b70a48ae2ff070c&amp;qlt=95</v>
    <v>https://www.bing.com/images/search?form=xlimg&amp;q=salesforce+com</v>
    <v>Image of Salesforce.com Inc</v>
  </rv>
  <rv s="3">
    <v>en-US</v>
    <v>a1qc1h</v>
    <v>268435456</v>
    <v>268435457</v>
    <v>1</v>
    <v>5</v>
    <v>Salesforce.com Inc</v>
    <v>7</v>
    <v>8</v>
    <v>Finance</v>
    <v>4</v>
    <v>149.35</v>
    <v>87.26</v>
    <v>1.1149720000000001</v>
    <v>Marc Benioff</v>
    <v>0.75</v>
    <v>5.1919999999999996E-3</v>
    <v>Salesforce.com is the largest pure-play software-as-a-service company in the world, offering customer relationship management applications around sales, customer service, marketing, and analytics. The company also offers a full-featured platform-as-a-service in addition to its application marketplace, AppExchange. Founded in 1999, Salesforce.com has multiple application clouds that deliver more than $1 billion in annual revenue each, while sales are split roughly 75/25 between the Americas and the rest of the world.</v>
    <v>USD</v>
    <v>29000</v>
    <v>NYSE</v>
    <v>NYS</v>
    <v>126</v>
    <v>The Landmark @ One Market, San Francisco, CA 94105 USA</v>
    <v>145.63499999999999</v>
    <v>1149</v>
    <v>Software - Application</v>
    <v>Stock</v>
    <v>8/08/2018 15:36:33</v>
    <v>17</v>
    <v>143.16</v>
    <v>107930348168.00101</v>
    <v>Salesforce.com Inc</v>
    <v>144.46</v>
    <v>227.272727</v>
    <v>144.44999999999999</v>
    <v>145.19999999999999</v>
    <v>747181364.95673895</v>
    <v>CRM</v>
    <v>1029138</v>
    <v>2620041.22580645</v>
    <v>1999</v>
  </rv>
  <rv s="1">
    <v>1150</v>
  </rv>
  <rv s="2">
    <v>https://www.bing.com/th?id=A97c8834bbbbcd60e79ef0a8dcfa08add&amp;qlt=95</v>
    <v>https://www.bing.com/images/search?form=xlimg&amp;q=eli+lilly+and+company</v>
    <v>Image of Eli Lilly and Co</v>
  </rv>
  <rv s="3">
    <v>en-US</v>
    <v>a1wyu2</v>
    <v>268435456</v>
    <v>268435457</v>
    <v>1</v>
    <v>5</v>
    <v>Eli Lilly and Co</v>
    <v>7</v>
    <v>8</v>
    <v>Finance</v>
    <v>4</v>
    <v>103.81</v>
    <v>73.69</v>
    <v>0.27833799999999997</v>
    <v>Mr. David A. Ricks</v>
    <v>0.54</v>
    <v>5.2969999999999996E-3</v>
    <v>Eli Lilly is a pharmaceutical company with a focus on neuroscience, endocrinology, oncology, and immunology. Lilly's key products include Alimta for cancer; Forteo for osteoporosis; Jardiance, Trulicity, Humalog, and Humulin for diabetes; and Cialis for erectile dysfunction. Also, Lilly holds a strong position in the animal pharmaceutical market, which it plans to divest in late 2018.</v>
    <v>USD</v>
    <v>40655</v>
    <v>NYSE</v>
    <v>NYS</v>
    <v>126</v>
    <v>Lilly Corporate Center, Indianapolis, IN 46285 USA</v>
    <v>102.37</v>
    <v>1152</v>
    <v>Drug Manufacturers - Major</v>
    <v>Stock</v>
    <v>8/08/2018 15:36:49</v>
    <v>17</v>
    <v>101.43</v>
    <v>109750819004.64</v>
    <v>Eli Lilly and Co</v>
    <v>101.85</v>
    <v>86.956522000000007</v>
    <v>101.94</v>
    <v>102.48</v>
    <v>1076621728.5132401</v>
    <v>LLY</v>
    <v>1131829</v>
    <v>3385714.28125</v>
    <v>1901</v>
  </rv>
  <rv s="1">
    <v>1153</v>
  </rv>
  <rv s="13">
    <v>en-US</v>
    <v>a23v7w</v>
    <v>268435456</v>
    <v>268435457</v>
    <v>1</v>
    <v>20</v>
    <v>Synchrony Financial</v>
    <v>2</v>
    <v>21</v>
    <v>Finance</v>
    <v>4</v>
    <v>40.590000000000003</v>
    <v>28.328600000000002</v>
    <v>Margaret M. Keane</v>
    <v>0.16</v>
    <v>5.3169999999999997E-3</v>
    <v>Synchrony Financial, formerly GE Capital's retail finance business, is the largest provider of private-label credit cards in the United States based on purchase volume and receivables. Through its partners' 350,000 locations in the U.S. and Canada along with websites and mobile applications, Synchrony offers a variety of credit products through three sales platforms: retail card (private-label credit cards), payment solutions (consumer financing for major purchases), and CareCredit (financing for elective healthcare procedures).</v>
    <v>USD</v>
    <v>16000</v>
    <v>NYSE</v>
    <v>NYS</v>
    <v>126</v>
    <v>777 Long Ridge Road, Stamford, CT 06902 USA</v>
    <v>30.31</v>
    <v>Credit Services</v>
    <v>Stock</v>
    <v>8/08/2018 15:36:08</v>
    <v>17</v>
    <v>29.96</v>
    <v>22435456401.091202</v>
    <v>Synchrony Financial</v>
    <v>30.08</v>
    <v>10.080645000000001</v>
    <v>30.09</v>
    <v>30.25</v>
    <v>745611711.56833506</v>
    <v>SYF</v>
    <v>1630318</v>
    <v>5113593.0634920597</v>
    <v>2003</v>
  </rv>
  <rv s="1">
    <v>1155</v>
  </rv>
  <rv s="2">
    <v>https://www.bing.com/th?id=A4a76704c74c03f3a87b448c7115e2005&amp;qlt=95</v>
    <v>https://www.bing.com/images/search?form=xlimg&amp;q=tyson+foods</v>
    <v>Image of Tyson Foods Inc</v>
  </rv>
  <rv s="3">
    <v>en-US</v>
    <v>a24km7</v>
    <v>268435456</v>
    <v>268435457</v>
    <v>1</v>
    <v>5</v>
    <v>Tyson Foods Inc</v>
    <v>7</v>
    <v>8</v>
    <v>Finance</v>
    <v>4</v>
    <v>84.65</v>
    <v>56.79</v>
    <v>3.9813000000000001E-2</v>
    <v>Thomas P. Hayes</v>
    <v>0.32</v>
    <v>5.3439999999999998E-3</v>
    <v>Tyson raises, processes, and distributes raw and value-added beef (39% of fiscal 2017 sales), chicken (30%), pork (14%), and prepared food (21%) products. Most revenue is domestically generated, with 12% of sales distributed via international channels. In addition to commodity sales and products under its namesake brand, Tyson sells items under the Wright, Jimmy Dean, Hillshire Farm, and Ball Park labels. Tyson’s livestock-raising is concentrated in chicken, with third-party farms providing the cattle and hogs that the firm processes.</v>
    <v>USD</v>
    <v>122000</v>
    <v>NYSE</v>
    <v>NYS</v>
    <v>126</v>
    <v>2200 West Don Tyson Parkway, Springdale, AR 72762-6999 USA</v>
    <v>60.255000000000003</v>
    <v>1157</v>
    <v>Farm Products</v>
    <v>Stock</v>
    <v>8/08/2018 15:35:23</v>
    <v>17</v>
    <v>59.47</v>
    <v>22018024947.599998</v>
    <v>Tyson Foods Inc</v>
    <v>59.66</v>
    <v>7.656968</v>
    <v>59.88</v>
    <v>60.2</v>
    <v>367702487.43487</v>
    <v>TSN</v>
    <v>789551</v>
    <v>2363001.42857143</v>
    <v>1935</v>
  </rv>
  <rv s="1">
    <v>1158</v>
  </rv>
  <rv s="2">
    <v>https://www.bing.com/th?id=A7cb7dd0a5ae0336395ff10f17e779f1c&amp;qlt=95</v>
    <v>https://www.bing.com/images/search?form=xlimg&amp;q=applied+materials</v>
    <v>Image of Applied Materials Inc</v>
  </rv>
  <rv s="3">
    <v>en-US</v>
    <v>a1nda2</v>
    <v>268435456</v>
    <v>268435457</v>
    <v>1</v>
    <v>5</v>
    <v>Applied Materials Inc</v>
    <v>7</v>
    <v>8</v>
    <v>Finance</v>
    <v>4</v>
    <v>62.4</v>
    <v>41.94</v>
    <v>1.6179429999999999</v>
    <v>Gary E. Dickerson</v>
    <v>0.27</v>
    <v>5.4400000000000004E-3</v>
    <v>Applied Materials is one of the world's largest suppliers of semiconductor manufacturing equipment, providing materials engineering solutions to help make nearly every chip in the world. The firm's systems are used in every process step with the exception of lithography. Key tools include those for chemical and physical vapor deposition, etching, chemical mechanical polishing, wafer- and reticle-inspection, critical dimension measurement, and defect-inspection scanning electron microscopes.</v>
    <v>USD</v>
    <v>18400</v>
    <v>NASDAQ</v>
    <v>NAS</v>
    <v>126</v>
    <v>3050 Bowers Avenue, Santa Clara, CA 95052-8039 USA</v>
    <v>50.03</v>
    <v>1160</v>
    <v>Semiconductor Equipment &amp; Materials</v>
    <v>Stock</v>
    <v>8/08/2018 15:36:21</v>
    <v>17</v>
    <v>49.45</v>
    <v>50363074237.281998</v>
    <v>Applied Materials Inc</v>
    <v>49.6</v>
    <v>16.666667</v>
    <v>49.63</v>
    <v>49.9</v>
    <v>1014770788.58114</v>
    <v>AMAT</v>
    <v>2313035</v>
    <v>6464485.1129032299</v>
    <v>1967</v>
  </rv>
  <rv s="1">
    <v>1161</v>
  </rv>
  <rv s="2">
    <v>https://www.bing.com/th?id=A1bcbd209902fd06b63e2b5fe1fea1a98&amp;qlt=95</v>
    <v>https://www.bing.com/images/search?form=xlimg&amp;q=ameriprise+financial</v>
    <v>Image of Ameriprise Financial Inc</v>
  </rv>
  <rv s="3">
    <v>en-US</v>
    <v>a1nfvh</v>
    <v>268435456</v>
    <v>268435457</v>
    <v>1</v>
    <v>5</v>
    <v>Ameriprise Financial Inc</v>
    <v>7</v>
    <v>8</v>
    <v>Finance</v>
    <v>4</v>
    <v>183.9</v>
    <v>129.87</v>
    <v>1.8085739999999999</v>
    <v>James M. Cracchiolo</v>
    <v>0.78</v>
    <v>5.5440000000000003E-3</v>
    <v>Spun off from American Express in 2005, Ameriprise Financial has emerged as a major player in the U.S. market for asset and wealth management, with more than $800 billion in both of these units. While the company maintains a meaningful presence in annuities and life insurance, it has become an increasingly smaller contributor to earnings as the company's asset management arm has grown. Ameriprise has one of the largest branded advisor networks in the industry.</v>
    <v>USD</v>
    <v>13000</v>
    <v>NYSE</v>
    <v>NYS</v>
    <v>126</v>
    <v>1099 Ameriprise Financial Center, Minneapolis, MN 55474 USA</v>
    <v>141.66999999999999</v>
    <v>1163</v>
    <v>Asset Management</v>
    <v>Stock</v>
    <v>8/08/2018 15:32:16</v>
    <v>17</v>
    <v>140.26</v>
    <v>20085084166.16</v>
    <v>Ameriprise Financial Inc</v>
    <v>140.66</v>
    <v>12.269939000000001</v>
    <v>140.68</v>
    <v>141.46</v>
    <v>142771425.69064501</v>
    <v>AMP</v>
    <v>332367</v>
    <v>1053271.84126984</v>
    <v>1983</v>
  </rv>
  <rv s="1">
    <v>1164</v>
  </rv>
  <rv s="2">
    <v>https://www.bing.com/th?id=Ade3d39e88140b06619573f99d7f57465&amp;qlt=95</v>
    <v>https://www.bing.com/images/search?form=xlimg&amp;q=xerox</v>
    <v>Image of Xerox Corp</v>
  </rv>
  <rv s="3">
    <v>en-US</v>
    <v>a26arw</v>
    <v>268435456</v>
    <v>268435457</v>
    <v>1</v>
    <v>5</v>
    <v>Xerox Corp</v>
    <v>7</v>
    <v>8</v>
    <v>Finance</v>
    <v>4</v>
    <v>37.42</v>
    <v>23.52</v>
    <v>1.0960829999999999</v>
    <v>Mr. Giovanni (John) Visentin//Mr. John Visentin</v>
    <v>0.15</v>
    <v>5.6289999999999995E-3</v>
    <v>Xerox is a leading provider of printing equipment and supplies as well as printing services to large enterprises and small and midsize businesses. The company has one operating segment – the design, development, and sale of document management systems and solutions. Xerox markets products worldwide through a direct salesforce, in addition to distributors and resellers. The company generates about 60% of its revenue in North America.</v>
    <v>USD</v>
    <v>35300</v>
    <v>NYSE</v>
    <v>NYS</v>
    <v>126</v>
    <v>201 Merritt 7, Norwalk, CT 06851-1056 USA</v>
    <v>26.86</v>
    <v>1166</v>
    <v>Information Technology Services</v>
    <v>Stock</v>
    <v>8/08/2018 15:36:18</v>
    <v>17</v>
    <v>26.57</v>
    <v>6822593808.3917999</v>
    <v>Xerox Corp</v>
    <v>26.68</v>
    <v>67.114093999999994</v>
    <v>26.65</v>
    <v>26.8</v>
    <v>256007272.35991701</v>
    <v>XRX</v>
    <v>567429</v>
    <v>2293168.0476190499</v>
    <v>1906</v>
  </rv>
  <rv s="1">
    <v>1167</v>
  </rv>
  <rv s="2">
    <v>https://www.bing.com/th?id=A5b8d6c199f4ac5f1ee6a476b7a0e9686&amp;qlt=95</v>
    <v>https://www.bing.com/images/search?form=xlimg&amp;q=verizon+communications</v>
    <v>Image of Verizon Communications Inc</v>
  </rv>
  <rv s="3">
    <v>en-US</v>
    <v>a25obh</v>
    <v>268435456</v>
    <v>268435457</v>
    <v>1</v>
    <v>5</v>
    <v>Verizon Communications Inc</v>
    <v>7</v>
    <v>8</v>
    <v>Finance</v>
    <v>4</v>
    <v>54.77</v>
    <v>43.965000000000003</v>
    <v>0.70192600000000005</v>
    <v>Mr. Lowell C. McAdam</v>
    <v>0.3</v>
    <v>5.718E-3</v>
    <v>Verizon provides communications services to consumers, businesses, and governmental agencies via two segments: wireless and wireline. Verizon Wireless is the largest carrier in the United States, serving approximately 114 million retail wireless connections and focusing on high-value postpaid customers. The wireline segment is undergoing asset optimization, with the divestitures of select fixed-line operations and data centers and the acquisition of other fiber assets.</v>
    <v>USD</v>
    <v>153100</v>
    <v>NYSE</v>
    <v>NYS</v>
    <v>126</v>
    <v>1095 Avenue of the Americas, New York, NY 10036 USA</v>
    <v>52.82</v>
    <v>1169</v>
    <v>Telecom Services</v>
    <v>Stock</v>
    <v>8/08/2018 15:36:46</v>
    <v>17</v>
    <v>52.41</v>
    <v>217959603216.5</v>
    <v>Verizon Communications Inc</v>
    <v>52.55</v>
    <v>6.9492700000000003</v>
    <v>52.47</v>
    <v>52.77</v>
    <v>4153985195.6641898</v>
    <v>VZ</v>
    <v>2737545</v>
    <v>12652592.015625</v>
    <v>1983</v>
  </rv>
  <rv s="1">
    <v>1170</v>
  </rv>
  <rv s="2">
    <v>https://www.bing.com/th?id=A71e81c497336d7aaf3b2a8cad8bb2604&amp;qlt=95</v>
    <v>https://www.bing.com/images/search?form=xlimg&amp;q=vf+corporation</v>
    <v>Image of VF Corp</v>
  </rv>
  <rv s="3">
    <v>en-US</v>
    <v>a25afr</v>
    <v>268435456</v>
    <v>268435457</v>
    <v>1</v>
    <v>5</v>
    <v>VF Corp</v>
    <v>7</v>
    <v>8</v>
    <v>Finance</v>
    <v>4</v>
    <v>94.74</v>
    <v>60.01</v>
    <v>1.0181210000000001</v>
    <v>Mr. Steven E. Rendle</v>
    <v>0.55000000000000004</v>
    <v>5.8570000000000002E-3</v>
    <v>VF owns a large portfolio of leading lifestyle brands including The North Face, Timberland, Vans, Lee, and Wrangler. Consumers are served through multiple distribution channels and geographies, with 46% of revenue international and 32% direct to consumer during the March 2018 quarter. Brands are organized into four coalitions: outdoor, active, jeanswear, and work. VF has a broad supply chain, with around 23% of products produced by VF and the remainder sourced across an array of countries.</v>
    <v>USD</v>
    <v>69000</v>
    <v>NYSE</v>
    <v>NYS</v>
    <v>126</v>
    <v>105 Corporate Center Boulevard, Greensboro, NC 27408 USA</v>
    <v>94.74</v>
    <v>1172</v>
    <v>Apparel Manufacturing</v>
    <v>Stock</v>
    <v>8/08/2018 15:36:21</v>
    <v>17</v>
    <v>93.92</v>
    <v>37193525093.4133</v>
    <v>VF Corp</v>
    <v>94.15</v>
    <v>48.543689000000001</v>
    <v>93.9</v>
    <v>94.45</v>
    <v>396097178.84359199</v>
    <v>VFC</v>
    <v>390563</v>
    <v>2013861.07936508</v>
    <v>1899</v>
  </rv>
  <rv s="1">
    <v>1173</v>
  </rv>
  <rv s="2">
    <v>https://www.bing.com/th?id=A7db71075d435f489969890d81feb24fd&amp;qlt=95</v>
    <v>https://www.bing.com/images/search?form=xlimg&amp;q=bank+of+america</v>
    <v>Image of Bank of America Corporation</v>
  </rv>
  <rv s="3">
    <v>en-US</v>
    <v>a1o4sm</v>
    <v>268435456</v>
    <v>268435457</v>
    <v>1</v>
    <v>5</v>
    <v>Bank of America Corporation</v>
    <v>7</v>
    <v>8</v>
    <v>Finance</v>
    <v>4</v>
    <v>33.049999999999997</v>
    <v>22.75</v>
    <v>1.2845200000000001</v>
    <v>Mr. Brian T. Moynihan</v>
    <v>0.185</v>
    <v>5.8690000000000001E-3</v>
    <v>Bank of America is one of the largest financial institutions in the United States, with more than $2 trillion in assets. It is organized into four major segments: consumer banking, global wealth and investment management, global banking, and global markets. Bank of America's consumer-facing lines of business include its network of branches and deposit-gathering operations, home mortgage lending, vehicle lending, credit and debit cards, and small-business services. The company's Merrill Lynch operations provide brokerage and wealth management services, as does U.S. Trust private bank. Wholesale lines of business include investment banking, corporate and commercial real estate lending, and capital markets operations. Bank of America has operations in several countries.</v>
    <v>USD</v>
    <v>208000</v>
    <v>NYSE</v>
    <v>NYS</v>
    <v>126</v>
    <v>100 North Tryon Street, Charlotte, NC 28255 USA</v>
    <v>31.76</v>
    <v>1175</v>
    <v>Banks - Global</v>
    <v>Stock</v>
    <v>8/08/2018 15:36:01</v>
    <v>17</v>
    <v>31.48</v>
    <v>316681452482.25598</v>
    <v>Bank of America Corporation</v>
    <v>31.51</v>
    <v>16.420361</v>
    <v>31.52</v>
    <v>31.704999999999998</v>
    <v>10047000396.010599</v>
    <v>BAC</v>
    <v>12202447</v>
    <v>21796297.063492101</v>
    <v>1998</v>
  </rv>
  <rv s="1">
    <v>1176</v>
  </rv>
  <rv s="7">
    <v>en-US</v>
    <v>a24qc7</v>
    <v>268435456</v>
    <v>268435457</v>
    <v>1</v>
    <v>13</v>
    <v>Under Armour Inc</v>
    <v>7</v>
    <v>14</v>
    <v>Finance</v>
    <v>4</v>
    <v>22.68</v>
    <v>10.36</v>
    <v>Mr. Kevin A. Plank</v>
    <v>0.11</v>
    <v>5.9459999999999999E-3</v>
    <v>Under Armour markets athletic apparel, footwear, and gear and owns technology assets in Connected Fitness. The brand made its name by developing performance apparel made of synthetic microfiber, designed to wick perspiration away from the skin and help regulate body temperature. Although Under Armour is primarily a wholesaler to sporting goods retailers, it also operates 219 factory-house stores and 76 brand-house stores across the globe. Roughly 22% of total revenue is generated outside the U.S., including in Europe, Japan, and China.</v>
    <v>USD</v>
    <v>15800</v>
    <v>NYSE</v>
    <v>NYS</v>
    <v>126</v>
    <v>1020 Hull Street, Baltimore, MD 21230 USA</v>
    <v>18.72</v>
    <v>1142</v>
    <v>Apparel Manufacturing</v>
    <v>Stock</v>
    <v>8/08/2018 15:33:27</v>
    <v>17</v>
    <v>18.489999999999998</v>
    <v>8289221264.1899996</v>
    <v>Under Armour Inc</v>
    <v>18.489999999999998</v>
    <v>46.948357000000001</v>
    <v>18.5</v>
    <v>18.61</v>
    <v>448066014.280541</v>
    <v>UA</v>
    <v>467723</v>
    <v>2825484.09375</v>
    <v>1996</v>
  </rv>
  <rv s="1">
    <v>1178</v>
  </rv>
  <rv s="2">
    <v>https://www.bing.com/th?id=Af821ea8a3bf3115d2d0fae8b4f576afa&amp;qlt=95</v>
    <v>https://www.bing.com/images/search?form=xlimg&amp;q=texas+instruments</v>
    <v>Image of Texas Instruments Inc</v>
  </rv>
  <rv s="3">
    <v>en-US</v>
    <v>a24p1h</v>
    <v>268435456</v>
    <v>268435457</v>
    <v>1</v>
    <v>5</v>
    <v>Texas Instruments Inc</v>
    <v>7</v>
    <v>8</v>
    <v>Finance</v>
    <v>4</v>
    <v>120.75</v>
    <v>79.599999999999994</v>
    <v>1.1988890000000001</v>
    <v>Richard K. Templeton</v>
    <v>0.69</v>
    <v>5.96E-3</v>
    <v>Dallas-based Texas Instruments generates about 95% of its revenue from semiconductors and the remainder from its well-known calculators. Texas Instruments is the world's largest maker of analog chips, which are used to process real-world signals such as sound and power. Texas Instruments also has a leading market share position in digital signal processors, used in wireless communications, and microcontrollers used in a wide variety of electronics applications.</v>
    <v>USD</v>
    <v>29714</v>
    <v>NASDAQ</v>
    <v>NAS</v>
    <v>126</v>
    <v>12500 TI Boulevard, Dallas, TX 75243 USA</v>
    <v>116.61</v>
    <v>1180</v>
    <v>Semiconductors</v>
    <v>Stock</v>
    <v>8/08/2018 15:36:21</v>
    <v>17</v>
    <v>115.16</v>
    <v>113163506380.8</v>
    <v>Texas Instruments Inc</v>
    <v>115.66</v>
    <v>25.974025999999999</v>
    <v>115.77</v>
    <v>116.46</v>
    <v>977485586.77377605</v>
    <v>TXN</v>
    <v>726943</v>
    <v>3766668.3492063498</v>
    <v>1930</v>
  </rv>
  <rv s="1">
    <v>1181</v>
  </rv>
  <rv s="2">
    <v>https://www.bing.com/th?id=A452b7cf5f51423b3686e4752242281ca&amp;qlt=95</v>
    <v>https://www.bing.com/images/search?form=xlimg&amp;q=abbott+laboratories</v>
    <v>Image of Abbott Laboratories</v>
  </rv>
  <rv s="3">
    <v>en-US</v>
    <v>a1mrar</v>
    <v>268435456</v>
    <v>268435457</v>
    <v>1</v>
    <v>5</v>
    <v>Abbott Laboratories</v>
    <v>7</v>
    <v>8</v>
    <v>Finance</v>
    <v>4</v>
    <v>65.900000000000006</v>
    <v>48.05</v>
    <v>1.540001</v>
    <v>Miles D. White</v>
    <v>0.39</v>
    <v>6.0229999999999997E-3</v>
    <v>Abbott manufactures and markets medical devices, blood glucose monitoring kits, nutritional healthcare products, diagnostic products and equipment, and branded generic drugs. Products include pacemakers, implantable cardioverter defibrillators, coronary stents, catheters, infant formula, nutritional liquids for adults, vessel closure devices, and Lasik equipment. Abbott derives approximately 60% of sales outside the United States.</v>
    <v>USD</v>
    <v>99000</v>
    <v>NYSE</v>
    <v>NYS</v>
    <v>126</v>
    <v>100 Abbott Park Road, Abbott Park, IL 60064-6400 USA</v>
    <v>65.31</v>
    <v>1183</v>
    <v>Medical Devices</v>
    <v>Stock</v>
    <v>8/08/2018 15:36:43</v>
    <v>17</v>
    <v>64.555000000000007</v>
    <v>114469333281</v>
    <v>Abbott Laboratories</v>
    <v>64.739999999999995</v>
    <v>140.84506999999999</v>
    <v>64.75</v>
    <v>65.14</v>
    <v>1767866151.05792</v>
    <v>ABT</v>
    <v>1318002</v>
    <v>4869224.4761904804</v>
    <v>1900</v>
  </rv>
  <rv s="1">
    <v>1184</v>
  </rv>
  <rv s="2">
    <v>https://www.bing.com/th?id=A98757b1e7b158827481b7c629463c21b&amp;qlt=95</v>
    <v>https://www.bing.com/images/search?form=xlimg&amp;q=hewlett-packard</v>
    <v>Image of HP Inc</v>
  </rv>
  <rv s="3">
    <v>en-US</v>
    <v>a1uu5r</v>
    <v>268435456</v>
    <v>268435457</v>
    <v>1</v>
    <v>5</v>
    <v>HP Inc</v>
    <v>7</v>
    <v>8</v>
    <v>Finance</v>
    <v>4</v>
    <v>24.75</v>
    <v>18.36</v>
    <v>1.6719889999999999</v>
    <v>Mr. Dion J. Weisler</v>
    <v>0.14499999999999999</v>
    <v>6.0429999999999998E-3</v>
    <v>HP is a leading global provider of computer systems, printing equipment, and printing supplies to businesses and consumers. It operates in two segments: personal systems, which provides desktop PCs, notebook PCs, and workstations; and printing, which includes supplies, commercial hardware, and consumer hardware. The company markets and distributes products worldwide through a direct salesforce as well as a channel of distributors and retailers.</v>
    <v>USD</v>
    <v>49000</v>
    <v>NYSE</v>
    <v>NYS</v>
    <v>126</v>
    <v>1501 Page Mill Road, Palo Alto, CA 94304 USA</v>
    <v>24.25</v>
    <v>1186</v>
    <v>Computer Systems</v>
    <v>Stock</v>
    <v>8/08/2018 15:35:19</v>
    <v>17</v>
    <v>23.93</v>
    <v>38885827523.785004</v>
    <v>HP Inc</v>
    <v>23.98</v>
    <v>9.0991809999999997</v>
    <v>23.995000000000001</v>
    <v>24.14</v>
    <v>1620580434.41488</v>
    <v>HPQ</v>
    <v>1572408</v>
    <v>6364847.9354838701</v>
    <v>1947</v>
  </rv>
  <rv s="1">
    <v>1187</v>
  </rv>
  <rv s="2">
    <v>https://www.bing.com/th?id=A013d94f87e0848f0d9921ac1b0a11648&amp;qlt=95</v>
    <v>https://www.bing.com/images/search?form=xlimg&amp;q=american+express</v>
    <v>Image of American Express Co</v>
  </rv>
  <rv s="3">
    <v>en-US</v>
    <v>a1o2lh</v>
    <v>268435456</v>
    <v>268435457</v>
    <v>1</v>
    <v>5</v>
    <v>American Express Co</v>
    <v>7</v>
    <v>8</v>
    <v>Finance</v>
    <v>4</v>
    <v>104.24</v>
    <v>83.97</v>
    <v>1.143888</v>
    <v>Mr. Stephen J. Squeri</v>
    <v>0.62</v>
    <v>6.0809999999999996E-3</v>
    <v>American Express was founded as an express mail business in 1850. By the turn of the century, the company expanded into financial services and introduced its famous Travelers Cheques, before issuing the first American Express card in 1958. Today, the company provides charge and credit card products, travel services, network services, stored value products, loans, and other products and services to businesses and individuals. American Express issues cards to consumers and engages in merchant acquiring and processing globally.</v>
    <v>USD</v>
    <v>55000</v>
    <v>NYSE</v>
    <v>NYS</v>
    <v>126</v>
    <v>200 Vesey Street, New York, NY 10285 USA</v>
    <v>102.64</v>
    <v>1189</v>
    <v>Credit Services</v>
    <v>Stock</v>
    <v>8/08/2018 15:36:08</v>
    <v>17</v>
    <v>101.81</v>
    <v>88345199315.100006</v>
    <v>American Express Co</v>
    <v>102</v>
    <v>26.246718999999999</v>
    <v>101.95</v>
    <v>102.57</v>
    <v>866554186.513978</v>
    <v>AXP</v>
    <v>528551</v>
    <v>2863424.5625</v>
    <v>1965</v>
  </rv>
  <rv s="1">
    <v>1190</v>
  </rv>
  <rv s="2">
    <v>https://www.bing.com/th?id=A9dc6479e0089bf5d4d8b122fc392c728&amp;qlt=95</v>
    <v>https://www.bing.com/images/search?form=xlimg&amp;q=the+home+depot</v>
    <v>Image of The Home Depot Inc</v>
  </rv>
  <rv s="3">
    <v>en-US</v>
    <v>a1uj52</v>
    <v>268435456</v>
    <v>268435457</v>
    <v>1</v>
    <v>5</v>
    <v>The Home Depot Inc</v>
    <v>7</v>
    <v>8</v>
    <v>Finance</v>
    <v>4</v>
    <v>207.60499999999999</v>
    <v>146.88999999999999</v>
    <v>1.140498</v>
    <v>Craig A. Menear</v>
    <v>1.23</v>
    <v>6.241E-3</v>
    <v>Home Depot is the world's largest home improvement specialty retailer, operating nearly 2,300 warehouse-format stores offering more than 35,000 products in store and 1 million products online in the United States, Canada, and Mexico. Its stores offer numerous building materials, home improvement products, lawn and garden products, and decor products and provide a number of services, including home improvement installation services and tool and equipment rentals. The acquisition of distributor Interline Brands in 2015 allowed the company to enter the maintenance, repair, and operations sector, while the tie-up with Company Store brought textile expertise to the brand.</v>
    <v>USD</v>
    <v>413000</v>
    <v>NYSE</v>
    <v>NYS</v>
    <v>126</v>
    <v>2455 Paces Ferry Road, Atlanta, GA 30339 USA</v>
    <v>198.53</v>
    <v>1192</v>
    <v>Home Improvement Stores</v>
    <v>Stock</v>
    <v>8/08/2018 15:36:49</v>
    <v>17</v>
    <v>197.3</v>
    <v>228713091752.97</v>
    <v>The Home Depot Inc</v>
    <v>197.44</v>
    <v>25.445292999999999</v>
    <v>197.07</v>
    <v>198.3</v>
    <v>1160567776.6934099</v>
    <v>HD</v>
    <v>663584</v>
    <v>3049814.375</v>
    <v>1978</v>
  </rv>
  <rv s="1">
    <v>1193</v>
  </rv>
  <rv s="2">
    <v>https://www.bing.com/th?id=Ad46ff4bfd2ff2546076d9de4634ca6b0&amp;qlt=95</v>
    <v>https://www.bing.com/images/search?form=xlimg&amp;q=public+storage</v>
    <v>Image of Public Storage</v>
  </rv>
  <rv s="3">
    <v>en-US</v>
    <v>a218mw</v>
    <v>268435456</v>
    <v>268435457</v>
    <v>1</v>
    <v>5</v>
    <v>Public Storage</v>
    <v>7</v>
    <v>8</v>
    <v>Finance</v>
    <v>4</v>
    <v>234.9</v>
    <v>180.48</v>
    <v>0.25792700000000002</v>
    <v>Ronald L. Havner,Jr//Ronald L. Havner, Jr.</v>
    <v>1.4350000000000001</v>
    <v>6.6169999999999996E-3</v>
    <v>Public Storage owns and operates approximately 2,300 self-storage facilities in 38 states, with over 150 million net rentable square feet of storage space. Through equity interests, it also has exposure to the European self-storage market through Shurgard Europe and to an additional 29 million net rentable square feet of commercial space in the United States through PS Business Parks. Public Storage separates operations into three segments: same-store facilities, non-same-store facilities, and ancillary operations.</v>
    <v>USD</v>
    <v>5600</v>
    <v>NYSE</v>
    <v>NYS</v>
    <v>126</v>
    <v>701 Western Avenue, Glendale, CA 91201-2349 USA</v>
    <v>218.29</v>
    <v>1195</v>
    <v>REIT - Industrial</v>
    <v>Stock</v>
    <v>8/08/2018 15:28:45</v>
    <v>17</v>
    <v>216.04</v>
    <v>37994866857.440002</v>
    <v>Public Storage</v>
    <v>216.92</v>
    <v>30.03003</v>
    <v>216.88</v>
    <v>218.315</v>
    <v>175188430.733309</v>
    <v>PSA</v>
    <v>277419</v>
    <v>879786.625</v>
    <v>1980</v>
  </rv>
  <rv s="1">
    <v>1196</v>
  </rv>
  <rv s="2">
    <v>https://www.bing.com/th?id=A955527c4d9cf6ea2c476d36ba90fc061&amp;qlt=95</v>
    <v>https://www.bing.com/images/search?form=xlimg&amp;q=comerica</v>
    <v>Image of Comerica Inc</v>
  </rv>
  <rv s="8">
    <v>en-US</v>
    <v>a1pw9c</v>
    <v>268435456</v>
    <v>268435457</v>
    <v>1</v>
    <v>15</v>
    <v>Comerica Inc</v>
    <v>7</v>
    <v>8</v>
    <v>Finance</v>
    <v>4</v>
    <v>102.66</v>
    <v>64.040000000000006</v>
    <v>1.393575</v>
    <v>0.67</v>
    <v>6.842E-3</v>
    <v>Comerica is a financial services company headquartered in Dallas. It has three major business segments: the business bank, the retail bank, and wealth management. Comerica is primarily focused on relationship-based commercial banking. In addition to Texas, Comerica Bank locations can be found in Arizona, California, Florida, and Michigan, with select businesses operating in several other states as well as in Canada and Mexico.</v>
    <v>USD</v>
    <v>8190</v>
    <v>NYSE</v>
    <v>NYS</v>
    <v>126</v>
    <v>1717 Main Street, Dallas, TX 75201 USA</v>
    <v>98.63</v>
    <v>1198</v>
    <v>Banks - Regional - US</v>
    <v>Stock</v>
    <v>8/08/2018 15:35:57</v>
    <v>17</v>
    <v>97.4</v>
    <v>16894819439.709999</v>
    <v>Comerica Inc</v>
    <v>97.96</v>
    <v>18.214936000000002</v>
    <v>97.93</v>
    <v>98.6</v>
    <v>172519344.835188</v>
    <v>CMA</v>
    <v>166439</v>
    <v>1645740.2698412701</v>
    <v>1973</v>
  </rv>
  <rv s="1">
    <v>1199</v>
  </rv>
  <rv s="2">
    <v>https://www.bing.com/th?id=A92118627359b78f33a94013e8d77b22d&amp;qlt=95</v>
    <v>https://www.bing.com/images/search?form=xlimg&amp;q=usbank</v>
    <v>Image of US Bancorp</v>
  </rv>
  <rv s="8">
    <v>en-US</v>
    <v>a251gh</v>
    <v>268435456</v>
    <v>268435457</v>
    <v>1</v>
    <v>15</v>
    <v>US Bancorp</v>
    <v>7</v>
    <v>8</v>
    <v>Finance</v>
    <v>4</v>
    <v>58.5</v>
    <v>48.49</v>
    <v>0.981904</v>
    <v>0.36499999999999999</v>
    <v>6.8489999999999992E-3</v>
    <v>As a diversified financial services provider, U.S. Bancorp is the nation's fifth-largest bank with branches in 25 states in the Western and Northern United States. It is primarily funded by low-cost core deposits from the communities it serves. The company operates four segments: wholesale and commercial real estate banking; consumer and small-business banking; wealth management and securities services; and payment services.</v>
    <v>USD</v>
    <v>72402</v>
    <v>NYSE</v>
    <v>NYS</v>
    <v>126</v>
    <v>800 Nicollet Mall, Minneapolis, MN 55402 USA</v>
    <v>53.73</v>
    <v>1201</v>
    <v>Banks - Regional - US</v>
    <v>Stock</v>
    <v>8/08/2018 15:36:12</v>
    <v>17</v>
    <v>53.08</v>
    <v>87479718970.199997</v>
    <v>US Bancorp</v>
    <v>53.29</v>
    <v>13.812155000000001</v>
    <v>53.295000000000002</v>
    <v>53.66</v>
    <v>1641424504.5539</v>
    <v>USB</v>
    <v>1281035</v>
    <v>7008923.8888888899</v>
    <v>1929</v>
  </rv>
  <rv s="1">
    <v>1202</v>
  </rv>
  <rv s="10">
    <v>en-US</v>
    <v>a1sx7w</v>
    <v>268435456</v>
    <v>268435457</v>
    <v>1</v>
    <v>17</v>
    <v>Fifth Third Bancorp</v>
    <v>2</v>
    <v>3</v>
    <v>Finance</v>
    <v>4</v>
    <v>34.67</v>
    <v>24.655000000000001</v>
    <v>1.2733399999999999</v>
    <v>0.20499999999999999</v>
    <v>6.9189999999999998E-3</v>
    <v>Fifth Third Bancorp is a diversified financial-services company headquartered in Cincinnati, Ohio. As of Sept. 30, 2017, the company had $142 billion in assets and operates 1,155 full-service banking centers, and 2,465 Fifth Third-branded ATMs in Ohio, Kentucky, Indiana, Michigan, Illinois, Florida, Tennessee, West Virginia, Georgia, and North Carolina.</v>
    <v>USD</v>
    <v>18344</v>
    <v>NASDAQ</v>
    <v>NAS</v>
    <v>126</v>
    <v>38 Fountain Square Plaza, Cincinnati, OH 45263 USA</v>
    <v>29.9</v>
    <v>Banks - Regional - US</v>
    <v>Stock</v>
    <v>8/08/2018 15:36:44</v>
    <v>17</v>
    <v>29.52</v>
    <v>19860381012.48</v>
    <v>Fifth Third Bancorp</v>
    <v>29.9</v>
    <v>8.6430419999999994</v>
    <v>29.63</v>
    <v>29.835000000000001</v>
    <v>670279480.67769206</v>
    <v>FITB</v>
    <v>881604</v>
    <v>6681560.9047619002</v>
    <v>1975</v>
  </rv>
  <rv s="1">
    <v>1204</v>
  </rv>
  <rv s="2">
    <v>https://www.bing.com/th?id=A115ba823fabc0453eaa21933dd006db3&amp;qlt=95</v>
    <v>https://www.bing.com/images/search?form=xlimg&amp;q=zoetis</v>
    <v>Image of Zoetis Inc</v>
  </rv>
  <rv s="3">
    <v>en-US</v>
    <v>a26hyc</v>
    <v>268435456</v>
    <v>268435457</v>
    <v>1</v>
    <v>5</v>
    <v>Zoetis Inc</v>
    <v>7</v>
    <v>8</v>
    <v>Finance</v>
    <v>4</v>
    <v>93.144999999999996</v>
    <v>59.64</v>
    <v>1.0160750000000001</v>
    <v>Mr. Juan Ramon Alaix</v>
    <v>0.64</v>
    <v>6.9220000000000002E-3</v>
    <v>Zoetis sells anti-infectives, vaccines, parasiticides, diagnostics, and other health products for animals. The firm earns more than 55% of total revenue from production animals (cattle, pigs, poultry, and so on), and companion animal (dogs, horses, cats) products make up the remainder. The firm has the largest market share in the industry and was previously Pfizer's animal health unit.</v>
    <v>USD</v>
    <v>9200</v>
    <v>NYSE</v>
    <v>NYS</v>
    <v>126</v>
    <v>10 Sylvan Way, Parsippany, NJ 07054 USA</v>
    <v>93.144999999999996</v>
    <v>1206</v>
    <v>Drug Manufacturers - Specialty &amp; Generic</v>
    <v>Stock</v>
    <v>8/08/2018 15:33:16</v>
    <v>17</v>
    <v>92.25</v>
    <v>44818382872.2146</v>
    <v>Zoetis Inc</v>
    <v>92.5</v>
    <v>40.650407000000001</v>
    <v>92.46</v>
    <v>93.1</v>
    <v>484732672.20651698</v>
    <v>ZTS</v>
    <v>506200</v>
    <v>2555832.57142857</v>
    <v>2012</v>
  </rv>
  <rv s="1">
    <v>1207</v>
  </rv>
  <rv s="2">
    <v>https://www.bing.com/th?id=A5e9926696c4dd73e21ed25eb83f3d1cd&amp;qlt=95</v>
    <v>https://www.bing.com/images/search?form=xlimg&amp;q=sherwin-williams</v>
    <v>Image of Sherwin-Williams Co</v>
  </rv>
  <rv s="3">
    <v>en-US</v>
    <v>a22xk2</v>
    <v>268435456</v>
    <v>268435457</v>
    <v>1</v>
    <v>5</v>
    <v>Sherwin-Williams Co</v>
    <v>7</v>
    <v>8</v>
    <v>Finance</v>
    <v>4</v>
    <v>450.83</v>
    <v>326.68</v>
    <v>1.2277560000000001</v>
    <v>John G. Morikis</v>
    <v>3.24</v>
    <v>7.2950000000000003E-3</v>
    <v>Sherwin-Williams is the largest provider of architectural paint in the United States. The company has approximately 4,600 stores and sells premium paint at higher price points than most competitors. Sherwin Williams also sells paint-related products in big-box stores and provides coatings for original equipment manufacturers.</v>
    <v>USD</v>
    <v>52695</v>
    <v>NYSE</v>
    <v>NYS</v>
    <v>126</v>
    <v>101 West Prospect Avenue, Cleveland, OH 44115-1075 USA</v>
    <v>447.44</v>
    <v>1209</v>
    <v>Specialty Chemicals</v>
    <v>Stock</v>
    <v>8/08/2018 15:28:01</v>
    <v>17</v>
    <v>443.06</v>
    <v>41743184454.440002</v>
    <v>Sherwin-Williams Co</v>
    <v>444.41</v>
    <v>22.624434000000001</v>
    <v>444.14</v>
    <v>447.38</v>
    <v>93986545.806367397</v>
    <v>SHW</v>
    <v>102667</v>
    <v>650492.76190476201</v>
    <v>1884</v>
  </rv>
  <rv s="1">
    <v>1210</v>
  </rv>
  <rv s="2">
    <v>https://www.bing.com/th?id=Ad76f1ce31f3a5fc6967b7622413500d7&amp;qlt=95</v>
    <v>https://www.bing.com/images/search?form=xlimg&amp;q=flir+systems</v>
    <v>Image of FLIR Systems Inc</v>
  </rv>
  <rv s="3">
    <v>en-US</v>
    <v>a1szz2</v>
    <v>268435456</v>
    <v>268435457</v>
    <v>1</v>
    <v>5</v>
    <v>FLIR Systems Inc</v>
    <v>7</v>
    <v>8</v>
    <v>Finance</v>
    <v>4</v>
    <v>60.71</v>
    <v>37.1783</v>
    <v>0.66509799999999997</v>
    <v>Mr. James J. (Jim) Cannon</v>
    <v>0.43</v>
    <v>7.3129999999999992E-3</v>
    <v>Flir Systems develops sensors and imaging systems. The surveillance segment, which contributes the largest proportion of revenue, provides imaging solutions to military, law enforcement, and other government customers. The instruments segment sells devices that measure thermal energy, gases, electricity, and other environmental elements. The security segment develops cameras and video recording systems for use in commercial and home monitoring applications. The OEM and emerging markets segment provides thermal imaging camera cores and components to third parties. The maritime segment sells imaging instruments for the recreational and commercial maritime market. The detection segment sells sensors that detect chemical, biological, radiological, nuclear, and explosive threats.</v>
    <v>USD</v>
    <v>3542</v>
    <v>NASDAQ</v>
    <v>NAS</v>
    <v>126</v>
    <v>27700 SW Parkway Avenue, Wilsonville, OR 97070 USA</v>
    <v>59.24</v>
    <v>1212</v>
    <v>Scientific &amp; Technical Instruments</v>
    <v>Stock</v>
    <v>8/08/2018 15:35:55</v>
    <v>17</v>
    <v>58.7</v>
    <v>8166963183.3424997</v>
    <v>FLIR Systems Inc</v>
    <v>58.81</v>
    <v>66.225166000000002</v>
    <v>58.8</v>
    <v>59.23</v>
    <v>138893931.68949801</v>
    <v>FLIR</v>
    <v>149943</v>
    <v>998124.671875</v>
    <v>1978</v>
  </rv>
  <rv s="1">
    <v>1213</v>
  </rv>
  <rv s="2">
    <v>https://www.bing.com/th?id=Af05a7df0f5b97dbb30e63df21d8a1661&amp;qlt=95</v>
    <v>https://www.bing.com/images/search?form=xlimg&amp;q=citi+stock</v>
    <v>Image of Citigroup Inc</v>
  </rv>
  <rv s="3">
    <v>en-US</v>
    <v>a1p3ww</v>
    <v>268435456</v>
    <v>268435457</v>
    <v>1</v>
    <v>5</v>
    <v>Citigroup Inc</v>
    <v>7</v>
    <v>8</v>
    <v>Finance</v>
    <v>4</v>
    <v>80.7</v>
    <v>64.38</v>
    <v>1.4853609999999999</v>
    <v>Mr. Michael L. Corbat</v>
    <v>0.53</v>
    <v>7.3179999999999999E-3</v>
    <v>Citigroup is a global financial-services company doing business in more than 100 countries and jurisdictions. Citicorp, the company's core business, consists of the global consumer banking segment, which provides basic branch banking around the world, and the institutional clients group, which provides large customers with investment banking, cash management, and various other products and services.</v>
    <v>USD</v>
    <v>209000</v>
    <v>NYSE</v>
    <v>NYS</v>
    <v>126</v>
    <v>388 Greenwich Street, New York, NY 10013 USA</v>
    <v>73.180000000000007</v>
    <v>1215</v>
    <v>Banks - Global</v>
    <v>Stock</v>
    <v>8/08/2018 15:36:13</v>
    <v>17</v>
    <v>72.06</v>
    <v>184001604698.38</v>
    <v>Citigroup Inc</v>
    <v>72.14</v>
    <v>14.858841</v>
    <v>72.42</v>
    <v>72.95</v>
    <v>2540756761.9218402</v>
    <v>C</v>
    <v>3113114</v>
    <v>8801483.5538461506</v>
    <v>1988</v>
  </rv>
  <rv s="1">
    <v>1216</v>
  </rv>
  <rv s="0">
    <v>en-US</v>
    <v>a1ossm</v>
    <v>268435456</v>
    <v>268435457</v>
    <v>1</v>
    <v>0</v>
    <v>Broadridge Financial Solutions Inc</v>
    <v>2</v>
    <v>3</v>
    <v>Finance</v>
    <v>4</v>
    <v>130.84</v>
    <v>71.58</v>
    <v>0.78141400000000005</v>
    <v>Mr. Richard J. Daly</v>
    <v>0.95</v>
    <v>7.352E-3</v>
    <v>Broadridge Financial Solutions Inc is a provider of investor communication and securities processing solutions to the financial industry. The company operates two business segments: Investor Communications Solutions, and Global Technology and Operations. The larger segment, investor communication solutions, offers investor and customer communication solutions, corporate issuer and advisor solutions, and mutual fund and retirement solutions. The primary business is the processing and distribution of proxy material to investors in equity securities and mutual funds and the facilitation of related vote processing. Broadridge's largest end market is the United States of America.</v>
    <v>USD</v>
    <v>10000</v>
    <v>NYSE</v>
    <v>NYS</v>
    <v>126</v>
    <v>5 Dakota Drive, Lake Success, NY 11042 USA</v>
    <v>130.84</v>
    <v>Business Services</v>
    <v>Stock</v>
    <v>8/08/2018 15:34:33</v>
    <v>17</v>
    <v>128.5</v>
    <v>15300104300.25</v>
    <v>Broadridge Financial Solutions Inc</v>
    <v>129.84</v>
    <v>34.246575</v>
    <v>129.21</v>
    <v>130.16</v>
    <v>118412694.83979601</v>
    <v>BR</v>
    <v>324161</v>
    <v>1330639.890625</v>
    <v>2007</v>
  </rv>
  <rv s="1">
    <v>1218</v>
  </rv>
  <rv s="2">
    <v>https://www.bing.com/th?id=A66220bc4f8b85404e2fce219eacd3238&amp;qlt=95</v>
    <v>https://www.bing.com/images/search?form=xlimg&amp;q=alaska+air+group</v>
    <v>Image of Alaska Air Group Inc</v>
  </rv>
  <rv s="8">
    <v>en-US</v>
    <v>a1nahw</v>
    <v>268435456</v>
    <v>268435457</v>
    <v>1</v>
    <v>15</v>
    <v>Alaska Air Group Inc</v>
    <v>7</v>
    <v>8</v>
    <v>Finance</v>
    <v>4</v>
    <v>85.7</v>
    <v>57.53</v>
    <v>0.60503700000000005</v>
    <v>0.47</v>
    <v>7.3609999999999995E-3</v>
    <v>Alaska Air Group Inc operates an airline network in the United States (extensively in Alaska), Canada, Mexico, and other regions. With two subsidiaries, Alaska Airlines and Horizon Air, it has established an expansive network, with the majority of revenue generated by transporting passengers. The company has multiple agreements with other airlines to address specific needs, such as frequent-flier programs and joint itineraries. It reports in three operating segments: Alaska mainline (approximately three fourths of revenue), Alaska regional, and Horizon. Majority of its business is conducted in the northwestern part of the United States. Its Seattle hub accounts for approximately half of total passengers.</v>
    <v>USD</v>
    <v>21266</v>
    <v>NYSE</v>
    <v>NYS</v>
    <v>126</v>
    <v>19300 International Boulevard, Seattle, WA 98188 USA</v>
    <v>64.64</v>
    <v>1220</v>
    <v>Airlines</v>
    <v>Stock</v>
    <v>8/08/2018 15:36:18</v>
    <v>17</v>
    <v>63.834099999999999</v>
    <v>7915682512.1400003</v>
    <v>Alaska Air Group Inc</v>
    <v>64.180000000000007</v>
    <v>8.2712990000000008</v>
    <v>63.85</v>
    <v>64.319999999999993</v>
    <v>123973101.20814399</v>
    <v>ALK</v>
    <v>214450</v>
    <v>1908380.5555555599</v>
    <v>1985</v>
  </rv>
  <rv s="1">
    <v>1221</v>
  </rv>
  <rv s="2">
    <v>https://www.bing.com/th?id=A364282034ceb98cad273fd0fde25a700&amp;qlt=95</v>
    <v>https://www.bing.com/images/search?form=xlimg&amp;q=bb%26t</v>
    <v>Image of BB&amp;T Corp</v>
  </rv>
  <rv s="3">
    <v>en-US</v>
    <v>a1o8mw</v>
    <v>268435456</v>
    <v>268435457</v>
    <v>1</v>
    <v>5</v>
    <v>BB&amp;T Corp</v>
    <v>7</v>
    <v>8</v>
    <v>Finance</v>
    <v>4</v>
    <v>56.31</v>
    <v>43.03</v>
    <v>1.0313399999999999</v>
    <v>Kelly S. King</v>
    <v>0.39</v>
    <v>7.541E-3</v>
    <v>Based in Winston-Salem, North Carolina, BB&amp;T is a regional banking company with a presence primarily in the Southeastern United States. In addition to commercial and retail banking, the company operates several nonbank segments, the primary one being its insurance brokerage business.</v>
    <v>USD</v>
    <v>36484</v>
    <v>NYSE</v>
    <v>NYS</v>
    <v>126</v>
    <v>200 West Second Street, Winston-Salem, NC 27101 USA</v>
    <v>52.17</v>
    <v>1223</v>
    <v>Banks - Regional - US</v>
    <v>Stock</v>
    <v>8/08/2018 15:36:49</v>
    <v>17</v>
    <v>51.530799999999999</v>
    <v>40333193354.160004</v>
    <v>BB&amp;T Corp</v>
    <v>51.68</v>
    <v>14.947683</v>
    <v>51.72</v>
    <v>52.11</v>
    <v>779837458.51044095</v>
    <v>BBT</v>
    <v>535836</v>
    <v>3664738.0317460299</v>
    <v>1968</v>
  </rv>
  <rv s="1">
    <v>1224</v>
  </rv>
  <rv s="0">
    <v>en-US</v>
    <v>a1pp5r</v>
    <v>268435456</v>
    <v>268435457</v>
    <v>1</v>
    <v>0</v>
    <v>Cigna Corp</v>
    <v>2</v>
    <v>3</v>
    <v>Finance</v>
    <v>4</v>
    <v>227.13</v>
    <v>163.02000000000001</v>
    <v>0.59331100000000003</v>
    <v>David M. Cordani</v>
    <v>1.44</v>
    <v>7.6559999999999996E-3</v>
    <v xml:space="preserve">Cigna is one of the largest managed-care organizations in the United States, with a little over 14 million medical members. The firm provides health insurance services to individuals mainly through the group (employer) market. Cigna is one of the leaders in the commercial self-funded fee market, which is where a good portion of the growth has and will continue to come from for the large-group cohort. The firm has made a bid to acquire Express Scripts, which would make it the largest pharmacy benefit manager with over 1.4 billion prescription claims processed annually. </v>
    <v>USD</v>
    <v>46000</v>
    <v>NYSE</v>
    <v>NYS</v>
    <v>126</v>
    <v>900 Cottage Grove Road, Bloomfield, CT 06002 USA</v>
    <v>189.93</v>
    <v>Healthcare Plans</v>
    <v>Stock</v>
    <v>8/08/2018 15:36:05</v>
    <v>17</v>
    <v>186.03</v>
    <v>45944798869.410004</v>
    <v>Cigna Corp</v>
    <v>188.67</v>
    <v>18.181818</v>
    <v>188.08</v>
    <v>189.52</v>
    <v>244283277.69784099</v>
    <v>CI</v>
    <v>1150536</v>
    <v>2066588.171875</v>
    <v>1981</v>
  </rv>
  <rv s="1">
    <v>1226</v>
  </rv>
  <rv s="2">
    <v>https://www.bing.com/th?id=Ac24975ed18339087911e989d5a38f632&amp;qlt=95</v>
    <v>https://www.bing.com/images/search?form=xlimg&amp;q=hanesbrands+investor+relations</v>
    <v>Image of Hanesbrands Inc</v>
  </rv>
  <rv s="3">
    <v>en-US</v>
    <v>a1uh3m</v>
    <v>268435456</v>
    <v>268435457</v>
    <v>1</v>
    <v>5</v>
    <v>Hanesbrands Inc</v>
    <v>7</v>
    <v>8</v>
    <v>Finance</v>
    <v>4</v>
    <v>25.73</v>
    <v>16.38</v>
    <v>0.55133399999999999</v>
    <v>Gerald W. Evans,Jr</v>
    <v>0.14000000000000001</v>
    <v>7.6880000000000004E-3</v>
    <v>Hanesbrands manufactures innerwear and activewear apparel under brands including Hanes, Champion, and Maidenform. Products are marketed through wholesale and direct channels, with about 31% of sales to mass merchants in the United States and 8% to midtier and department stores. Over 70% of merchandise is produced in company-owned manufacturing facilities or through third-party contractors.</v>
    <v>USD</v>
    <v>67200</v>
    <v>NYSE</v>
    <v>NYS</v>
    <v>126</v>
    <v>1000 East Hanes Mill Road, Winston-Salem, NC 27105 USA</v>
    <v>18.36</v>
    <v>1228</v>
    <v>Apparel Manufacturing</v>
    <v>Stock</v>
    <v>8/08/2018 15:36:27</v>
    <v>17</v>
    <v>18.245000000000001</v>
    <v>6600888315.1099997</v>
    <v>Hanesbrands Inc</v>
    <v>18.25</v>
    <v>151.515152</v>
    <v>18.21</v>
    <v>18.350000000000001</v>
    <v>362487002.47720999</v>
    <v>HBI</v>
    <v>1230000</v>
    <v>6254600.6666666698</v>
    <v>2005</v>
  </rv>
  <rv s="1">
    <v>1229</v>
  </rv>
  <rv s="2">
    <v>https://www.bing.com/th?id=Ae96d66c741e55d5b29074273c0527ed6&amp;qlt=95</v>
    <v>https://www.bing.com/images/search?form=xlimg&amp;q=macy%27s%2c+inc.</v>
    <v>Image of Macy's Inc</v>
  </rv>
  <rv s="3">
    <v>en-US</v>
    <v>a1x8tc</v>
    <v>268435456</v>
    <v>268435457</v>
    <v>1</v>
    <v>5</v>
    <v>Macy's Inc</v>
    <v>7</v>
    <v>8</v>
    <v>Finance</v>
    <v>4</v>
    <v>41.33</v>
    <v>17.405000000000001</v>
    <v>0.78328699999999996</v>
    <v>Jeffrey Gennette</v>
    <v>0.31</v>
    <v>7.8519999999999996E-3</v>
    <v>Macy’s is a leading department store retailer operating under the Macy's, Bloomingdale's, Bloomingdale's Outlet, and Bluemercury brands. The company operates 852 stores throughout the United States, Guam, and Puerto Rico. Bloomingdale's in Dubai is operated by Al Tayer Group.</v>
    <v>USD</v>
    <v>130000</v>
    <v>NYSE</v>
    <v>NYS</v>
    <v>126</v>
    <v>7 West Seventh Street, Cincinnati, OH 45202 USA</v>
    <v>39.979999999999997</v>
    <v>1231</v>
    <v>Department Stores</v>
    <v>Stock</v>
    <v>8/08/2018 15:36:42</v>
    <v>17</v>
    <v>39.4</v>
    <v>12123087253.620001</v>
    <v>Macy's Inc</v>
    <v>39.4</v>
    <v>7.4128980000000002</v>
    <v>39.479999999999997</v>
    <v>39.79</v>
    <v>307069079.37234098</v>
    <v>M</v>
    <v>1405629</v>
    <v>6702028.53125</v>
    <v>1985</v>
  </rv>
  <rv s="1">
    <v>1232</v>
  </rv>
  <rv s="2">
    <v>https://www.bing.com/th?id=A4a33224cd1a9caddceda1cbd5bdbc2d7&amp;qlt=95</v>
    <v>https://www.bing.com/images/search?form=xlimg&amp;q=fiserv</v>
    <v>Image of Fiserv Inc</v>
  </rv>
  <rv s="3">
    <v>en-US</v>
    <v>a1sx27</v>
    <v>268435456</v>
    <v>268435457</v>
    <v>1</v>
    <v>5</v>
    <v>Fiserv Inc</v>
    <v>7</v>
    <v>8</v>
    <v>Finance</v>
    <v>4</v>
    <v>78.209999999999994</v>
    <v>59.85</v>
    <v>0.77576999999999996</v>
    <v>Jeffery W. Yabuki</v>
    <v>0.63</v>
    <v>8.175E-3</v>
    <v>Fiserv is a leading provider of core processing and complementary services, such as electronic funds transfer, payment processing, and loan processing, for U.S. banks and credit unions. It serves over 13,000 clients, with a focus on its legacy business with small and midsize banks.</v>
    <v>USD</v>
    <v>24000</v>
    <v>NASDAQ</v>
    <v>NAS</v>
    <v>126</v>
    <v>255 Fiserv Drive, Brookfield, WI 53045 USA</v>
    <v>77.63</v>
    <v>1234</v>
    <v>Business Services</v>
    <v>Stock</v>
    <v>8/08/2018 15:36:44</v>
    <v>17</v>
    <v>77</v>
    <v>31430441036.279999</v>
    <v>Fiserv Inc</v>
    <v>77.180000000000007</v>
    <v>22.727273</v>
    <v>77.06</v>
    <v>77.69</v>
    <v>407869725.36049801</v>
    <v>FISV</v>
    <v>274061</v>
    <v>1539297.57142857</v>
    <v>1984</v>
  </rv>
  <rv s="1">
    <v>1235</v>
  </rv>
  <rv s="2">
    <v>https://www.bing.com/th?id=Ad203558ce1639af973eb02baeb57ff0a&amp;qlt=95</v>
    <v>https://www.bing.com/images/search?form=xlimg&amp;q=o%27reilly+auto+parts</v>
    <v>Image of O'Reilly Automotive Inc</v>
  </rv>
  <rv s="3">
    <v>en-US</v>
    <v>a1zbvh</v>
    <v>268435456</v>
    <v>268435457</v>
    <v>1</v>
    <v>5</v>
    <v>O'Reilly Automotive Inc</v>
    <v>7</v>
    <v>8</v>
    <v>Finance</v>
    <v>4</v>
    <v>320.86</v>
    <v>186.82</v>
    <v>0.96176399999999995</v>
    <v>Gregory D. Johnson</v>
    <v>2.64</v>
    <v>8.3630000000000006E-3</v>
    <v>O’Reilly is one of the largest sellers of aftermarket automotive parts, tools, and accessories, serving professional and DIY customers in the U.S. (42% and 58% of 2017 sales, respectively). The company sells branded as well as own-label products, with the latter category comprising approximately 45% of sales. O’Reilly had 5,019 stores as of the end of 2017, spread across 47 states. The firm serves professional and DIY customers through its store network, and also boasts approximately 780 sales personnel targeting commercial buyers.</v>
    <v>USD</v>
    <v>75289</v>
    <v>NASDAQ</v>
    <v>NAS</v>
    <v>126</v>
    <v>233 South Patterson Avenue, Springfield, MO 65802 USA</v>
    <v>321.01</v>
    <v>1237</v>
    <v>Specialty Retail</v>
    <v>Stock</v>
    <v>8/08/2018 15:36:13</v>
    <v>17</v>
    <v>316.31</v>
    <v>25790562999.299999</v>
    <v>O'Reilly Automotive Inc</v>
    <v>316.39</v>
    <v>23.474177999999998</v>
    <v>315.68</v>
    <v>318.32</v>
    <v>81698438.289723799</v>
    <v>ORLY</v>
    <v>203822</v>
    <v>675808.92063492106</v>
    <v>1957</v>
  </rv>
  <rv s="1">
    <v>1238</v>
  </rv>
  <rv s="2">
    <v>https://www.bing.com/th?id=A964179d9bb9cf45513888bcc8b61c67f&amp;qlt=95</v>
    <v>https://www.bing.com/images/search?form=xlimg&amp;q=ross+stores</v>
    <v>Image of Ross Stores Inc</v>
  </rv>
  <rv s="3">
    <v>en-US</v>
    <v>a227lh</v>
    <v>268435456</v>
    <v>268435457</v>
    <v>1</v>
    <v>5</v>
    <v>Ross Stores Inc</v>
    <v>7</v>
    <v>8</v>
    <v>Finance</v>
    <v>4</v>
    <v>91.38</v>
    <v>52.85</v>
    <v>1.0670230000000001</v>
    <v>Barbara Rentler</v>
    <v>0.78</v>
    <v>8.5950000000000002E-3</v>
    <v>Ross Stores operates one of the largest off-price apparel and home fashion chains in the United States, selling name-brand and designer apparel, accessories, footwear, and home fashions to middle-income consumers at prices generally 20%-60% lower than regular prices. In addition to the 1,432 Ross Dress for Less stores, the company operates 219 dd’s Discounts stores, which target customers with more moderate incomes with prices 20%-70% off moderate department and discount store regular prices.</v>
    <v>USD</v>
    <v>82700</v>
    <v>NASDAQ</v>
    <v>NAS</v>
    <v>126</v>
    <v>5130 Hacienda Drive, Dublin, CA 94568-7579 USA</v>
    <v>91.43</v>
    <v>1240</v>
    <v>Apparel Stores</v>
    <v>Stock</v>
    <v>8/08/2018 15:35:56</v>
    <v>17</v>
    <v>90.78</v>
    <v>34400746932</v>
    <v>Ross Stores Inc</v>
    <v>90.78</v>
    <v>23.364485999999999</v>
    <v>90.75</v>
    <v>91.53</v>
    <v>379071591.53719002</v>
    <v>ROST</v>
    <v>393058</v>
    <v>2546469.7936507901</v>
    <v>1957</v>
  </rv>
  <rv s="1">
    <v>1241</v>
  </rv>
  <rv s="2">
    <v>https://www.bing.com/th?id=Ae0bb5526b332b750fa09a0dd438ce3c0&amp;qlt=95</v>
    <v>https://www.bing.com/images/search?form=xlimg&amp;q=cerner</v>
    <v>Image of Cerner Corp</v>
  </rv>
  <rv s="3">
    <v>en-US</v>
    <v>a1phh7</v>
    <v>268435456</v>
    <v>268435457</v>
    <v>1</v>
    <v>5</v>
    <v>Cerner Corp</v>
    <v>7</v>
    <v>8</v>
    <v>Finance</v>
    <v>4</v>
    <v>73.86</v>
    <v>52.05</v>
    <v>0.99610900000000002</v>
    <v>Mr. David Brent Shafer</v>
    <v>0.56999999999999995</v>
    <v>8.6460000000000009E-3</v>
    <v>Cerner Corp is a top-tier healthcare information technology supplier that helps its provider clients to improve efficiency within their complex healthcare operations. The company provides a wide range of software, hardware, and services to more than 9,000 facilities globally and has a footprint in roughly 30% of all U.S. hospitals.</v>
    <v>USD</v>
    <v>26000</v>
    <v>NASDAQ</v>
    <v>NAS</v>
    <v>126</v>
    <v>2800 Rockcreek Parkway, North Kansas City, MO 64117 USA</v>
    <v>66.55</v>
    <v>1243</v>
    <v>Health Information Services</v>
    <v>Stock</v>
    <v>8/08/2018 15:35:56</v>
    <v>17</v>
    <v>65.599999999999994</v>
    <v>21859050409.240002</v>
    <v>Cerner Corp</v>
    <v>65.75</v>
    <v>26.809650999999999</v>
    <v>65.930000000000007</v>
    <v>66.5</v>
    <v>331549376.751706</v>
    <v>CERN</v>
    <v>594986</v>
    <v>1764407.96875</v>
    <v>1980</v>
  </rv>
  <rv s="1">
    <v>1244</v>
  </rv>
  <rv s="2">
    <v>https://www.bing.com/th?id=A6f86ea8ccb32136e3cf343fbef04dda2&amp;qlt=95</v>
    <v>https://www.bing.com/images/search?form=xlimg&amp;q=centene+corporation</v>
    <v>Image of Centene Corp</v>
  </rv>
  <rv s="3">
    <v>en-US</v>
    <v>a1pzfr</v>
    <v>268435456</v>
    <v>268435457</v>
    <v>1</v>
    <v>5</v>
    <v>Centene Corp</v>
    <v>7</v>
    <v>8</v>
    <v>Finance</v>
    <v>4</v>
    <v>137.1</v>
    <v>81</v>
    <v>0.78245399999999998</v>
    <v>Mr. Michael F. Neidorff</v>
    <v>1.19</v>
    <v>8.7650000000000002E-3</v>
    <v>Centene offers healthcare plans to United States government sponsored healthcare programs, with a focus on uninsured individuals. It helps members access care, coordinates referrals to health and social services, and provides education and outreach programs to help its members select healthcare services. The firm has a decentralized, regional approach. Centene's managed care segment provides health plan coverage to individuals through government subsidized programs, including Medicare and Medicaid. The specialty services segment consists of specialty companies offering healthcare services and products to state programs, correctional facilities, healthcare organizations, and other commercial organizations. The managed care segment contributes the vast majority of the firm's overall revenue.</v>
    <v>USD</v>
    <v>33700</v>
    <v>NYSE</v>
    <v>NYS</v>
    <v>126</v>
    <v>7700 Forsyth Boulevard, St. Louis, MO 63105 USA</v>
    <v>137.1</v>
    <v>1246</v>
    <v>Healthcare Plans</v>
    <v>Stock</v>
    <v>8/08/2018 15:33:22</v>
    <v>17</v>
    <v>135.77000000000001</v>
    <v>28089375426.349998</v>
    <v>Centene Corp</v>
    <v>135.88</v>
    <v>23.094688000000001</v>
    <v>135.77000000000001</v>
    <v>136.96</v>
    <v>206889411.698829</v>
    <v>CNC</v>
    <v>172844</v>
    <v>1402372.7096774201</v>
    <v>1993</v>
  </rv>
  <rv s="1">
    <v>1247</v>
  </rv>
  <rv s="0">
    <v>en-US</v>
    <v>a1stjc</v>
    <v>268435456</v>
    <v>268435457</v>
    <v>1</v>
    <v>0</v>
    <v>F5 Networks Inc</v>
    <v>2</v>
    <v>3</v>
    <v>Finance</v>
    <v>4</v>
    <v>183.27</v>
    <v>114.63</v>
    <v>0.765926</v>
    <v>Mr. Francois Locoh-Donou</v>
    <v>1.6</v>
    <v>9.0580000000000001E-3</v>
    <v>F5 Networks provides products that govern traffic flows between on-premise applications and external users and services. In addition, the company provides numerous security solutions geared toward its existing user base. The company is a recognized market leader in application delivery controller equipment in the U.S. and around the world. The North American market represents approximately 50% of the company's revenue, EMEA 23%, and APAC 15%.</v>
    <v>USD</v>
    <v>4366</v>
    <v>NASDAQ</v>
    <v>NAS</v>
    <v>126</v>
    <v>401 Elliott Avenue West, Seattle, WA 98119 USA</v>
    <v>177.98</v>
    <v>Software - Infrastructure</v>
    <v>Stock</v>
    <v>8/08/2018 15:35:04</v>
    <v>17</v>
    <v>176.3</v>
    <v>10794644149.27</v>
    <v>F5 Networks Inc</v>
    <v>176.67</v>
    <v>24.096385999999999</v>
    <v>176.64</v>
    <v>178.24</v>
    <v>61110983.634907201</v>
    <v>FFIV</v>
    <v>116839</v>
    <v>644981.06349206402</v>
    <v>1996</v>
  </rv>
  <rv s="1">
    <v>1249</v>
  </rv>
  <rv s="2">
    <v>https://www.bing.com/th?id=A9e439ce716b818faba9bec0c5a121521&amp;qlt=95</v>
    <v>https://www.bing.com/images/search?form=xlimg&amp;q=tjx+companies</v>
    <v>Image of TJX Companies Inc</v>
  </rv>
  <rv s="3">
    <v>en-US</v>
    <v>a249r7</v>
    <v>268435456</v>
    <v>268435457</v>
    <v>1</v>
    <v>5</v>
    <v>TJX Companies Inc</v>
    <v>7</v>
    <v>8</v>
    <v>Finance</v>
    <v>4</v>
    <v>99.75</v>
    <v>66.44</v>
    <v>0.64868099999999995</v>
    <v>Ernie L. Herrman</v>
    <v>0.89500000000000002</v>
    <v>9.0629999999999999E-3</v>
    <v>TJX Companies is the nation's largest off-price retailer of brand-name and designer apparel and home fashions, selling its assortment at prices generally 20%-60% lower than regular prices. TJX operates almost 3,000 stores in the U.S. under its T.J. Maxx, Marshalls, HomeGoods, Homesense, and Sierra Trading Post brands and over 1,000 stores in Canada, Australia, and Europe under the Winners, HomeSense, Marshalls, Trade Secret, and T.K. Maxx brands.</v>
    <v>USD</v>
    <v>249000</v>
    <v>NYSE</v>
    <v>NYS</v>
    <v>126</v>
    <v>770 Cochituate Road, Framingham, MA 01701 USA</v>
    <v>99.75</v>
    <v>1251</v>
    <v>Apparel Stores</v>
    <v>Stock</v>
    <v>8/08/2018 15:35:50</v>
    <v>17</v>
    <v>98.98</v>
    <v>62163903267.839996</v>
    <v>TJX Companies Inc</v>
    <v>99.1</v>
    <v>22.573363000000001</v>
    <v>98.754999999999995</v>
    <v>99.65</v>
    <v>629476008.99032998</v>
    <v>TJX</v>
    <v>775483</v>
    <v>3258219.1111111101</v>
    <v>1919</v>
  </rv>
  <rv s="1">
    <v>1252</v>
  </rv>
  <rv s="2">
    <v>https://www.bing.com/th?id=A9ed2f847587439e4eabbed82f6eb729b&amp;qlt=95</v>
    <v>https://www.bing.com/images/search?form=xlimg&amp;q=discover+financial</v>
    <v>Image of Discover Financial Services</v>
  </rv>
  <rv s="3">
    <v>en-US</v>
    <v>a1qyk2</v>
    <v>268435456</v>
    <v>268435457</v>
    <v>1</v>
    <v>5</v>
    <v>Discover Financial Services</v>
    <v>7</v>
    <v>8</v>
    <v>Finance</v>
    <v>4</v>
    <v>81.93</v>
    <v>57.5</v>
    <v>1.47783</v>
    <v>David W. Nelms</v>
    <v>0.68</v>
    <v>9.0880000000000006E-3</v>
    <v>Discover Financial Services engages in direct consumer banking services, taking deposits and offering credit card, student, and other loans to its customers. The firm also operates the Discover, Pulse, and Diners Club networks. The majority of transactions processed by the firm are of the closed-loop variety, in which Discover issues cards to customers as well as maintains direct relationships with merchants. However, the company has opened the network to third-party issuers and acquirers in recent years.</v>
    <v>USD</v>
    <v>16500</v>
    <v>NYSE</v>
    <v>NYS</v>
    <v>126</v>
    <v>2500 Lake Cook Road, Riverwoods, IL 60015 USA</v>
    <v>75.540000000000006</v>
    <v>1254</v>
    <v>Credit Services</v>
    <v>Stock</v>
    <v>8/08/2018 15:36:41</v>
    <v>17</v>
    <v>74.396000000000001</v>
    <v>25880979133.099998</v>
    <v>Discover Financial Services</v>
    <v>74.59</v>
    <v>11.587486</v>
    <v>74.819999999999993</v>
    <v>75.5</v>
    <v>345909905.54798198</v>
    <v>DFS</v>
    <v>648046</v>
    <v>2027822.31746032</v>
    <v>1960</v>
  </rv>
  <rv s="1">
    <v>1255</v>
  </rv>
  <rv s="0">
    <v>en-US</v>
    <v>a1swsm</v>
    <v>268435456</v>
    <v>268435457</v>
    <v>1</v>
    <v>0</v>
    <v>Fidelity National Information Services Inc</v>
    <v>2</v>
    <v>3</v>
    <v>Finance</v>
    <v>4</v>
    <v>109.95</v>
    <v>88.97</v>
    <v>0.88926700000000003</v>
    <v>Gary A. Norcross</v>
    <v>0.96</v>
    <v>9.129E-3</v>
    <v>Fidelity National Information Services provides core and payment processing services to banks. In addition, it provides processing software for capital markets providers, asset managers, and custodians. The company serves more than 20,000 institutions in over 130 countries. North America accounts for 76% of revenue; Europe, the Middle East, and Africa another 15%; while Asia accounts for 5% of total sales.</v>
    <v>USD</v>
    <v>52000</v>
    <v>NYSE</v>
    <v>NYS</v>
    <v>126</v>
    <v>601 Riverside Avenue, Jacksonville, FL 32204 USA</v>
    <v>106.1</v>
    <v>Business Services</v>
    <v>Stock</v>
    <v>8/08/2018 15:35:18</v>
    <v>17</v>
    <v>105.15</v>
    <v>34871432477.699997</v>
    <v>Fidelity National Information Services Inc</v>
    <v>105.31</v>
    <v>24.390243999999999</v>
    <v>105.16</v>
    <v>106.12</v>
    <v>331603580.04659599</v>
    <v>FIS</v>
    <v>306014</v>
    <v>1480838.2903225799</v>
    <v>1968</v>
  </rv>
  <rv s="1">
    <v>1257</v>
  </rv>
  <rv s="10">
    <v>en-US</v>
    <v>a1moa2</v>
    <v>268435456</v>
    <v>268435457</v>
    <v>1</v>
    <v>17</v>
    <v>American Airlines Group Inc</v>
    <v>2</v>
    <v>3</v>
    <v>Finance</v>
    <v>4</v>
    <v>59.08</v>
    <v>35.64</v>
    <v>2.0974360000000001</v>
    <v>0.35</v>
    <v>9.1500000000000001E-3</v>
    <v xml:space="preserve">American Airlines operates close to 7,000 flights per day to more than 350 destinations in 50 countries from hubs in Charlotte, Chicago, Dallas/Fort Worth, Los Angeles, Miami, New York, Philadelphia, Phoenix, and Washington, D.C. The company generated over $40 billion in revenue during 2017. </v>
    <v>USD</v>
    <v>131600</v>
    <v>NASDAQ</v>
    <v>NAS</v>
    <v>126</v>
    <v>4333 Amon Carter Boulevard, Fort Worth, TX 76155 USA</v>
    <v>38.730200000000004</v>
    <v>Airlines</v>
    <v>Stock</v>
    <v>8/08/2018 15:36:36</v>
    <v>17</v>
    <v>38.22</v>
    <v>17775655737.599998</v>
    <v>American Airlines Group Inc</v>
    <v>38.409999999999997</v>
    <v>12.437811</v>
    <v>38.25</v>
    <v>38.6</v>
    <v>464723025.81960797</v>
    <v>AAL</v>
    <v>1229125</v>
    <v>5441754.57142857</v>
    <v>1982</v>
  </rv>
  <rv s="1">
    <v>1259</v>
  </rv>
  <rv s="2">
    <v>https://www.bing.com/th?id=Ab5b5d9b71414f59bb4ee07c23f586b30&amp;qlt=95</v>
    <v>https://www.bing.com/images/search?form=xlimg&amp;q=keybank</v>
    <v>Image of KeyCorp</v>
  </rv>
  <rv s="3">
    <v>en-US</v>
    <v>a1wh27</v>
    <v>268435456</v>
    <v>268435457</v>
    <v>1</v>
    <v>5</v>
    <v>KeyCorp</v>
    <v>7</v>
    <v>8</v>
    <v>Finance</v>
    <v>4</v>
    <v>22.4</v>
    <v>16.28</v>
    <v>0.99876100000000001</v>
    <v>Beth E. Mooney</v>
    <v>0.2</v>
    <v>9.3150000000000004E-3</v>
    <v>With assets over $130 billion, Ohio-based KeyCorp's bank footprint spans 16 states, but it is predominantly concentrated in its two largest markets: Ohio and New York. KeyCorp is primarily focused on serving middle-market commercial clients through a hybrid community/corporate bank model.</v>
    <v>USD</v>
    <v>18458</v>
    <v>NYSE</v>
    <v>NYS</v>
    <v>126</v>
    <v>127 Public Square, Cleveland, OH 44114-1306 USA</v>
    <v>21.684999999999999</v>
    <v>1261</v>
    <v>Banks - Regional - US</v>
    <v>Stock</v>
    <v>8/08/2018 15:35:28</v>
    <v>17</v>
    <v>21.43</v>
    <v>22789205781.580002</v>
    <v>KeyCorp</v>
    <v>21.47</v>
    <v>16.393443000000001</v>
    <v>21.47</v>
    <v>21.67</v>
    <v>1061444144.46111</v>
    <v>KEY</v>
    <v>1978551</v>
    <v>8796242.046875</v>
    <v>1958</v>
  </rv>
  <rv s="1">
    <v>1262</v>
  </rv>
  <rv s="10">
    <v>en-US</v>
    <v>a1ugim</v>
    <v>268435456</v>
    <v>268435457</v>
    <v>1</v>
    <v>17</v>
    <v>Huntington Bancshares Inc</v>
    <v>2</v>
    <v>3</v>
    <v>Finance</v>
    <v>4</v>
    <v>16.600000000000001</v>
    <v>12.14</v>
    <v>1.3196209999999999</v>
    <v>0.155</v>
    <v>9.7729999999999987E-3</v>
    <v>Huntington Bancshares is a regional bank holding company headquartered in Columbus, Ohio. The bank has a network of branches and ATMs across eight Midwestern states. Founded in 1866, Huntington National Bank and its affiliates provide consumer, small business, commercial, treasury management, wealth management, brokerage, trust, and insurance services. Huntington also provides auto dealer, equipment finance, national settlement, and capital market services that extend beyond its core states.</v>
    <v>USD</v>
    <v>15732</v>
    <v>NASDAQ</v>
    <v>NAS</v>
    <v>126</v>
    <v>41 South High Street, Columbus, OH 43287 USA</v>
    <v>16.03</v>
    <v>Banks - Regional - US</v>
    <v>Stock</v>
    <v>8/08/2018 15:35:56</v>
    <v>17</v>
    <v>15.85</v>
    <v>17689710180.060001</v>
    <v>Huntington Bancshares Inc</v>
    <v>15.9</v>
    <v>13.386881000000001</v>
    <v>15.86</v>
    <v>16.015000000000001</v>
    <v>1115366341.74401</v>
    <v>HBAN</v>
    <v>2393944</v>
    <v>8353529.40625</v>
    <v>1966</v>
  </rv>
  <rv s="1">
    <v>1264</v>
  </rv>
  <rv s="0">
    <v>en-US</v>
    <v>a1njmw</v>
    <v>268435456</v>
    <v>268435457</v>
    <v>1</v>
    <v>0</v>
    <v>Anthem Inc</v>
    <v>2</v>
    <v>3</v>
    <v>Finance</v>
    <v>4</v>
    <v>267.95</v>
    <v>179.4</v>
    <v>0.88997199999999999</v>
    <v>Gail Koziara Boudreaux</v>
    <v>2.5299999999999998</v>
    <v>9.8050000000000012E-3</v>
    <v>With over 40 million medical members, Anthem is one of the largest managed-care organizations in the United States. The firm provides health insurance services to its members through a plethora of products that encompass every major insurance market--individual, group, and government-sponsored. The firm operates under the highly recognizable Blue Cross/Blue Shield brand in 14 states and has a large nationwide operation.</v>
    <v>USD</v>
    <v>56000</v>
    <v>NYSE</v>
    <v>NYS</v>
    <v>126</v>
    <v>120 Monument Circle, Indianapolis, IN 46204 USA</v>
    <v>260.41000000000003</v>
    <v>Healthcare Plans</v>
    <v>Stock</v>
    <v>8/08/2018 15:35:59</v>
    <v>17</v>
    <v>257.37</v>
    <v>67533366007.620003</v>
    <v>Anthem Inc</v>
    <v>258.77999999999997</v>
    <v>15.698587</v>
    <v>258.02999999999997</v>
    <v>260.56</v>
    <v>261726799.23892599</v>
    <v>ANTM</v>
    <v>207654</v>
    <v>1221014.046875</v>
    <v>2001</v>
  </rv>
  <rv s="1">
    <v>1266</v>
  </rv>
  <rv s="2">
    <v>https://www.bing.com/th?id=A6c6597193bf7b031e459f28fc5e14fff&amp;qlt=95</v>
    <v>https://www.bing.com/images/search?form=xlimg&amp;q=bristol-myers+squibb</v>
    <v>Image of Bristol-Myers Squibb Co</v>
  </rv>
  <rv s="3">
    <v>en-US</v>
    <v>a1ook2</v>
    <v>268435456</v>
    <v>268435457</v>
    <v>1</v>
    <v>5</v>
    <v>Bristol-Myers Squibb Co</v>
    <v>7</v>
    <v>8</v>
    <v>Finance</v>
    <v>4</v>
    <v>70.05</v>
    <v>49.96</v>
    <v>1.0265280000000001</v>
    <v>Dr. Giovanni Caforio, M.D.</v>
    <v>0.57999999999999996</v>
    <v>9.8340000000000007E-3</v>
    <v>Bristol-Myers Squibb discovers, develops, and markets drugs for various indications, such as cardiovascular, oncology, and immune disorders. A key focus for Bristol is immuno-oncology, where the firm is leading in drug development. Unlike some of its more diversified peers, Bristol has exited several nonpharmaceutical businesses to focus on branded drugs.</v>
    <v>USD</v>
    <v>23700</v>
    <v>NYSE</v>
    <v>NYS</v>
    <v>126</v>
    <v>345 Park Avenue, New York, NY 10154 USA</v>
    <v>59.48</v>
    <v>1268</v>
    <v>Drug Manufacturers - Major</v>
    <v>Stock</v>
    <v>8/08/2018 15:36:45</v>
    <v>17</v>
    <v>58.86</v>
    <v>97006922855.505005</v>
    <v>Bristol-Myers Squibb Co</v>
    <v>59.34</v>
    <v>250</v>
    <v>58.98</v>
    <v>59.56</v>
    <v>1644742673.03332</v>
    <v>BMY</v>
    <v>1396893</v>
    <v>6499413.0317460299</v>
    <v>1933</v>
  </rv>
  <rv s="1">
    <v>1269</v>
  </rv>
  <rv s="0">
    <v>en-US</v>
    <v>a1s9ar</v>
    <v>268435456</v>
    <v>268435457</v>
    <v>1</v>
    <v>0</v>
    <v>Express Scripts Holding Co</v>
    <v>2</v>
    <v>3</v>
    <v>Finance</v>
    <v>4</v>
    <v>85.07</v>
    <v>55.8</v>
    <v>0.948461</v>
    <v>Timothy C. Wentworth</v>
    <v>0.78</v>
    <v>9.8829999999999994E-3</v>
    <v>Express Scripts is the largest pharmacy benefit manager in the United States. Through its mail-order pharmacy and network of retail pharmacies, Express Scripts processes approximately 1.4 billion adjusted prescriptions annually for its payer clients.</v>
    <v>USD</v>
    <v>26600</v>
    <v>NASDAQ</v>
    <v>NAS</v>
    <v>126</v>
    <v>One Express Way, St. Louis, MO 63121 USA</v>
    <v>80.685000000000002</v>
    <v>Healthcare Plans</v>
    <v>Stock</v>
    <v>8/08/2018 15:36:05</v>
    <v>17</v>
    <v>79.010000000000005</v>
    <v>45270679080</v>
    <v>Express Scripts Holding Co</v>
    <v>79.17</v>
    <v>9.4517959999999999</v>
    <v>78.92</v>
    <v>79.7</v>
    <v>573627459.19918895</v>
    <v>ESRX</v>
    <v>2066925</v>
    <v>3290577</v>
    <v>2011</v>
  </rv>
  <rv s="1">
    <v>1271</v>
  </rv>
  <rv s="2">
    <v>https://www.bing.com/th?id=A91f59ff6c9305ce24b1cf0389cd856f8&amp;qlt=95</v>
    <v>https://www.bing.com/images/search?form=xlimg&amp;q=alphabet+inc.</v>
    <v>Image of Alphabet Inc</v>
  </rv>
  <rv s="7">
    <v>en-US</v>
    <v>a1u3p2</v>
    <v>268435456</v>
    <v>268435457</v>
    <v>1</v>
    <v>13</v>
    <v>Alphabet Inc</v>
    <v>7</v>
    <v>14</v>
    <v>Finance</v>
    <v>4</v>
    <v>1273.8900000000001</v>
    <v>903.4</v>
    <v>Larry Page</v>
    <v>12.68</v>
    <v>1.0206E-2</v>
    <v>Alphabet is a holding company, with Google, the Internet media giant, as a wholly owned subsidiary. Google generates 99% of Alphabet revenue, of which more than 85% is from online ads. Google’s other revenue is from sales of apps and content on Google Play and YouTube, as well as cloud service fees and other licensing revenue. Sales of hardware such as Chromebooks, the Pixel smartphone, and smart homes products, which include Nest and Google Home, also contribute to other revenue. Alphabet’s moonshot investments are in its other bets segment, where it bets on technology to enhance health (Verily), faster Internet access to homes (Google Fiber), self-driving cars (Waymo), and more. Alphabet’s operating margin has been 25%-30%, with Google at 30% and other bets operating at a loss.</v>
    <v>USD</v>
    <v>89058</v>
    <v>NASDAQ</v>
    <v>NAS</v>
    <v>126</v>
    <v>1600 Amphitheatre Parkway, Mountain View, CA 94043 USA</v>
    <v>1256.5</v>
    <v>1273</v>
    <v>Internet Content &amp; Information</v>
    <v>Stock</v>
    <v>8/08/2018 15:35:18</v>
    <v>17</v>
    <v>1238.0083</v>
    <v>872498192563.41003</v>
    <v>Alphabet Inc</v>
    <v>1240.47</v>
    <v>52.910052999999998</v>
    <v>1242.45</v>
    <v>1255.1300000000001</v>
    <v>702240084.15904903</v>
    <v>GOOG</v>
    <v>501250</v>
    <v>316710.36923076899</v>
    <v>1998</v>
  </rv>
  <rv s="1">
    <v>1274</v>
  </rv>
  <rv s="2">
    <v>https://www.bing.com/th?id=A3c74f5ce7005b1e46cd5e0534e801ce9&amp;qlt=95</v>
    <v>https://www.bing.com/images/search?form=xlimg&amp;q=kohl%27s</v>
    <v>Image of Kohl's Corp</v>
  </rv>
  <rv s="3">
    <v>en-US</v>
    <v>a1wo5r</v>
    <v>268435456</v>
    <v>268435457</v>
    <v>1</v>
    <v>5</v>
    <v>Kohl's Corp</v>
    <v>7</v>
    <v>8</v>
    <v>Finance</v>
    <v>4</v>
    <v>79.92</v>
    <v>36.5</v>
    <v>1.252696</v>
    <v>Ms. Michelle D. Gass</v>
    <v>0.76</v>
    <v>1.0394E-2</v>
    <v>Kohl’s is an American broadlines retailer with a focus on the five strategic pillars of product, savings, easy experience, personalized connections, and teams. Kohl’s operates 1,158 stores, in addition to an e-commerce platform.</v>
    <v>USD</v>
    <v>137000</v>
    <v>NYSE</v>
    <v>NYS</v>
    <v>126</v>
    <v>N56 W17000 Ridgewood Drive, Menomonee Falls, WI 53051 USA</v>
    <v>74.22</v>
    <v>1276</v>
    <v>Department Stores</v>
    <v>Stock</v>
    <v>8/08/2018 15:36:58</v>
    <v>17</v>
    <v>73</v>
    <v>12309083942.594999</v>
    <v>Kohl's Corp</v>
    <v>73.069999999999993</v>
    <v>14.005602</v>
    <v>73.12</v>
    <v>73.88</v>
    <v>168340863.54752499</v>
    <v>KSS</v>
    <v>477060</v>
    <v>3231552.890625</v>
    <v>1988</v>
  </rv>
  <rv s="1">
    <v>1277</v>
  </rv>
  <rv s="0">
    <v>en-US</v>
    <v>a1pgc7</v>
    <v>268435456</v>
    <v>268435457</v>
    <v>1</v>
    <v>0</v>
    <v>Celgene Corp</v>
    <v>2</v>
    <v>3</v>
    <v>Finance</v>
    <v>4</v>
    <v>147.16999999999999</v>
    <v>74.13</v>
    <v>1.324203</v>
    <v>Mark J. Alles</v>
    <v>0.94</v>
    <v>1.0409999999999999E-2</v>
    <v xml:space="preserve">Celgene is a biopharmaceutical firm that discovers, develops, and markets therapeutics for the treatment of cancer and immunological diseases. Celgene markets Thalomid and Pomalyst to treat multiple myeloma and Revlimid, a less toxic thalidomide derivative, to treat myelodysplastic syndromes, multiple myeloma, and mantle cell lymphoma. Acquisitions have brought MDS drug Vidaza, T-cell lymphoma drug Istodax, and cancer drug Abraxane. The firm's first immunology drug, Otezla, was approved in the U.S. in 2014. Recent acquisitions of Juno and Impact bring additional drugs for Celgene's blood cancer pipeline. </v>
    <v>USD</v>
    <v>7467</v>
    <v>NASDAQ</v>
    <v>NAS</v>
    <v>126</v>
    <v>86 Morris Avenue, Summit, NJ 07901 USA</v>
    <v>91.5</v>
    <v>Biotechnology</v>
    <v>Stock</v>
    <v>8/08/2018 15:36:45</v>
    <v>17</v>
    <v>90.11</v>
    <v>63921700685.100998</v>
    <v>Celgene Corp</v>
    <v>90.3</v>
    <v>24.449877999999998</v>
    <v>90.3</v>
    <v>91.24</v>
    <v>707881513.67775202</v>
    <v>CELG</v>
    <v>1944893</v>
    <v>5102227.03125</v>
    <v>1986</v>
  </rv>
  <rv s="1">
    <v>1279</v>
  </rv>
  <rv s="2">
    <v>https://www.bing.com/th?id=A5c310be04907307ec2d2909aed650f05&amp;qlt=95</v>
    <v>https://www.bing.com/images/search?form=xlimg&amp;q=nvidia</v>
    <v>Image of NVIDIA Corp</v>
  </rv>
  <rv s="3">
    <v>en-US</v>
    <v>a1yv52</v>
    <v>268435456</v>
    <v>268435457</v>
    <v>1</v>
    <v>5</v>
    <v>NVIDIA Corp</v>
    <v>7</v>
    <v>8</v>
    <v>Finance</v>
    <v>4</v>
    <v>269.2</v>
    <v>152.91</v>
    <v>1.544278</v>
    <v>Jen-Hsun Huang</v>
    <v>2.7</v>
    <v>1.0509999999999999E-2</v>
    <v>Nvidia is a leading designer of graphics chips that enhance the experience on computing platforms. The firm's chips are used in a variety of end markets, including high-end PCs for gaming, data centers, and automotive infotainment systems. In recent years, the firm has broadened its focus from traditional PC graphics applications such as gaming to more complex and favorable opportunities, including artificial intelligence and autonomous driving, which leverage the high-performance capabilities of the firm's graphics processing units.</v>
    <v>USD</v>
    <v>11528</v>
    <v>NASDAQ</v>
    <v>NAS</v>
    <v>126</v>
    <v>2788 San Tomas Expressway, Santa Clara, CA 95051 USA</v>
    <v>260.22000000000003</v>
    <v>1281</v>
    <v>Semiconductors</v>
    <v>Stock</v>
    <v>8/08/2018 15:36:14</v>
    <v>17</v>
    <v>255.59</v>
    <v>157657081200</v>
    <v>NVIDIA Corp</v>
    <v>257</v>
    <v>42.194093000000002</v>
    <v>256.91000000000003</v>
    <v>259.61</v>
    <v>613666580.51457703</v>
    <v>NVDA</v>
    <v>2899158</v>
    <v>2295802.7936507901</v>
    <v>1993</v>
  </rv>
  <rv s="1">
    <v>1282</v>
  </rv>
  <rv s="0">
    <v>en-US</v>
    <v>a24qnm</v>
    <v>268435456</v>
    <v>268435457</v>
    <v>1</v>
    <v>0</v>
    <v>United Continental Holdings Inc</v>
    <v>2</v>
    <v>3</v>
    <v>Finance</v>
    <v>4</v>
    <v>83.45</v>
    <v>56.51</v>
    <v>0.87347200000000003</v>
    <v>Oscar Munoz</v>
    <v>0.87</v>
    <v>1.0569E-2</v>
    <v>United Airlines operates more than 4,500 flights a day to five continents. United's hubs include San Francisco, Chicago, Houston, Denver, Los Angeles, New York/Newark, and Washington, D.C. United operates more than 744 mainline aircraft. The airline is a member of the Star Alliance, which provides service to 192 countries via member airlines. In 2017, the carrier had $37.7 billion in revenue, of which $32.4 billion was passenger revenue.</v>
    <v>USD</v>
    <v>86700</v>
    <v>NYSE</v>
    <v>NYS</v>
    <v>126</v>
    <v>233 South Wacker Drive, Chicago, IL 60606 USA</v>
    <v>83.45</v>
    <v>Airlines</v>
    <v>Stock</v>
    <v>8/08/2018 15:34:07</v>
    <v>17</v>
    <v>82.41</v>
    <v>22729719185.360001</v>
    <v>United Continental Holdings Inc</v>
    <v>82.64</v>
    <v>11.655011999999999</v>
    <v>82.32</v>
    <v>83.19</v>
    <v>276114178.63654</v>
    <v>UAL</v>
    <v>521994</v>
    <v>3160161.6451612902</v>
    <v>1968</v>
  </rv>
  <rv s="1">
    <v>1284</v>
  </rv>
  <rv s="13">
    <v>en-US</v>
    <v>a1pj4c</v>
    <v>268435456</v>
    <v>268435457</v>
    <v>1</v>
    <v>20</v>
    <v>Citizens Financial Group Inc</v>
    <v>2</v>
    <v>21</v>
    <v>Finance</v>
    <v>4</v>
    <v>48.23</v>
    <v>31.51</v>
    <v>Bruce Winfield Van Saun</v>
    <v>0.44</v>
    <v>1.0888E-2</v>
    <v>Citizens Financial Group is a retail bank holding company operating primarily in the New England, Mid-Atlantic, and Midwest regions of the United States. The bank operates through two segments: consumer and commercial banking. Citizens' strategy emphasizes differentiation through customer service. Net interest income is the largest source of the bank's net revenue. Most net interest income is derived from commercial loans, securities, home equity lines of credit, automobile loans, and residential mortgages. Some of CFG's higher-yielding products include credit cards, home equity loans, and other retail loans.</v>
    <v>USD</v>
    <v>17600</v>
    <v>NYSE</v>
    <v>NYS</v>
    <v>126</v>
    <v>One Citizens Plaza, Providence, RI RI 02903 USA</v>
    <v>40.875</v>
    <v>Banks - Regional - US</v>
    <v>Stock</v>
    <v>8/08/2018 15:36:11</v>
    <v>17</v>
    <v>40.36</v>
    <v>19442412114.849998</v>
    <v>Citizens Financial Group Inc</v>
    <v>40.39</v>
    <v>10.964912</v>
    <v>40.409999999999997</v>
    <v>40.85</v>
    <v>481128733.35436797</v>
    <v>CFG</v>
    <v>710901</v>
    <v>4422485.8888888899</v>
    <v>1828</v>
  </rv>
  <rv s="1">
    <v>1286</v>
  </rv>
  <rv s="2">
    <v>https://www.bing.com/th?id=Ae0241f98a7db03e019e382bd4068a1e4&amp;qlt=95</v>
    <v>https://www.bing.com/images/search?form=xlimg&amp;q=netapp</v>
    <v>Image of NetApp Inc</v>
  </rv>
  <rv s="3">
    <v>en-US</v>
    <v>a1yrar</v>
    <v>268435456</v>
    <v>268435457</v>
    <v>1</v>
    <v>5</v>
    <v>NetApp Inc</v>
    <v>7</v>
    <v>8</v>
    <v>Finance</v>
    <v>4</v>
    <v>83.14</v>
    <v>37.549999999999997</v>
    <v>1.1842680000000001</v>
    <v>Mr. George Kurian</v>
    <v>0.9</v>
    <v>1.098E-2</v>
    <v>NetApp Inc is a provider of data storage products and services to enterprises across the globe. NetApp offers cloud-native, on-premises, and hybrid hardware and software solutions designed to address most data storing and management needs of enterprise IT. The company has three reporting segments: products, software maintenance, and hardware maintenance and professional services. NetApp uses direct and indirect go-to-market approaches and employs over 10,000 people worldwide.</v>
    <v>USD</v>
    <v>10300</v>
    <v>NASDAQ</v>
    <v>NAS</v>
    <v>126</v>
    <v>1395 Crossman Avenue, Sunnyvale, CA 94089 USA</v>
    <v>82.98</v>
    <v>1288</v>
    <v>Data Storage</v>
    <v>Stock</v>
    <v>8/08/2018 15:36:23</v>
    <v>17</v>
    <v>81.64</v>
    <v>21684748017.48</v>
    <v>NetApp Inc</v>
    <v>81.99</v>
    <v>294.11764699999998</v>
    <v>81.97</v>
    <v>82.87</v>
    <v>264544931.28559199</v>
    <v>NTAP</v>
    <v>421602</v>
    <v>2649246.3015872999</v>
    <v>1992</v>
  </rv>
  <rv s="1">
    <v>1289</v>
  </rv>
  <rv s="0">
    <v>en-US</v>
    <v>a1ock2</v>
    <v>268435456</v>
    <v>268435457</v>
    <v>1</v>
    <v>0</v>
    <v>Becton, Dickinson and Co</v>
    <v>2</v>
    <v>3</v>
    <v>Finance</v>
    <v>4</v>
    <v>252.74</v>
    <v>191.53</v>
    <v>1.1399809999999999</v>
    <v>Mr. Vincent A. Forlenza</v>
    <v>2.85</v>
    <v>1.1493E-2</v>
    <v>Becton, Dickinson is the world's largest manufacturer and distributor of medical surgical products, such as needles, syringes, and sharps-disposal units. The company also manufactures diagnostic instruments and reagents, as well as flow cytometry and cell-imaging systems. International revenue accounts for less than 50% of the company's business. With CareFusion, BD has entered into medical systems (such as infusion pumps and ventilators) as well as procedural solutions businesses. The Bard deal gives the company a presence in urology, vascular, and oncology.</v>
    <v>USD</v>
    <v>41933</v>
    <v>NYSE</v>
    <v>NYS</v>
    <v>126</v>
    <v>1 Becton Drive, Franklin Lakes, NJ 07417-1880 USA</v>
    <v>250.58</v>
    <v>Medical Instruments &amp; Supplies</v>
    <v>Stock</v>
    <v>8/08/2018 15:36:14</v>
    <v>17</v>
    <v>248.36</v>
    <v>66917649857.400002</v>
    <v>Becton, Dickinson and Co</v>
    <v>248.98</v>
    <v>99.009900999999999</v>
    <v>247.97</v>
    <v>250.82</v>
    <v>269861877.87796903</v>
    <v>BDX</v>
    <v>257316</v>
    <v>1081561.3809523799</v>
    <v>1906</v>
  </rv>
  <rv s="1">
    <v>1291</v>
  </rv>
  <rv s="2">
    <v>https://www.bing.com/th?id=Ab92751b2103243558bbdf7f51260efdb&amp;qlt=95</v>
    <v>https://www.bing.com/images/search?form=xlimg&amp;q=m%26t+bank</v>
    <v>Image of M&amp;T Bank Corp</v>
  </rv>
  <rv s="8">
    <v>en-US</v>
    <v>a1y1w7</v>
    <v>268435456</v>
    <v>268435457</v>
    <v>1</v>
    <v>15</v>
    <v>M&amp;T Bank Corp</v>
    <v>7</v>
    <v>8</v>
    <v>Finance</v>
    <v>4</v>
    <v>197.37</v>
    <v>141.12</v>
    <v>0.91429099999999996</v>
    <v>2.02</v>
    <v>1.1500999999999999E-2</v>
    <v>With headquarters in Buffalo, New York, M&amp;T Bank is one of the largest banks in the United States, with branches in New York, Pennsylvania, West Virginia, Virginia, Maryland, Delaware, and New Jersey. The bank was founded to serve manufacturing and trading businesses around the Erie Canal. It recently celebrated its 150th anniversary.</v>
    <v>USD</v>
    <v>16760</v>
    <v>NYSE</v>
    <v>NYS</v>
    <v>126</v>
    <v>One M&amp;T Plaza, Buffalo, NY 14203 USA</v>
    <v>177.55</v>
    <v>1293</v>
    <v>Banks - Regional - US</v>
    <v>Stock</v>
    <v>8/08/2018 15:35:18</v>
    <v>17</v>
    <v>174.65</v>
    <v>25496995649.84</v>
    <v>M&amp;T Bank Corp</v>
    <v>175.76</v>
    <v>18.050542</v>
    <v>175.64</v>
    <v>177.66</v>
    <v>145166224.37850201</v>
    <v>MTB</v>
    <v>96906</v>
    <v>885888.53125</v>
    <v>1969</v>
  </rv>
  <rv s="1">
    <v>1294</v>
  </rv>
  <rv s="0">
    <v>en-US</v>
    <v>a1yk77</v>
    <v>268435456</v>
    <v>268435457</v>
    <v>1</v>
    <v>0</v>
    <v>Nektar Therapeutics Inc</v>
    <v>2</v>
    <v>3</v>
    <v>Finance</v>
    <v>4</v>
    <v>111.36</v>
    <v>17.510000000000002</v>
    <v>2.0564460000000002</v>
    <v>Mr. Howard W. Robin</v>
    <v>0.63</v>
    <v>1.1532000000000001E-2</v>
    <v>Nektar Therapeutics Inc is a biopharmaceutical company that seeks to enable the development of new molecules to treat a number of therapeutic areas including oncology, pain, anti-infectives, and immunology. The company's research and development activities involve small-molecule drugs, peptides, and protein biologic drug candidates. The company decides on a candidate-by-candidate basis how far to advance clinical development and whether to commercialize products on its own, seek a partner, or pursue a combination of these approaches. Nektar's partnershipaims to fund continued clinical development, manage the regulatory filing process, and market and sell drugs in various geographies.</v>
    <v>USD</v>
    <v>509</v>
    <v>NASDAQ</v>
    <v>NAS</v>
    <v>126</v>
    <v>455 Mission Bay Boulevard South, San Francisco, CA 94158 USA</v>
    <v>55.99</v>
    <v>Biotechnology</v>
    <v>Stock</v>
    <v>8/08/2018 15:35:45</v>
    <v>17</v>
    <v>54.26</v>
    <v>9468272774.2399998</v>
    <v>Nektar Therapeutics Inc</v>
    <v>54.85</v>
    <v>-14.144272000000001</v>
    <v>54.63</v>
    <v>55.26</v>
    <v>173316360.50228801</v>
    <v>NKTR</v>
    <v>604642</v>
    <v>3315348</v>
    <v>1990</v>
  </rv>
  <rv s="1">
    <v>1296</v>
  </rv>
  <rv s="2">
    <v>https://www.bing.com/th?id=A7d8255243964a8970376f8dd41121106&amp;qlt=95</v>
    <v>https://www.bing.com/images/search?form=xlimg&amp;q=mcdonald%27s</v>
    <v>Image of McDonald's Corp</v>
  </rv>
  <rv s="3">
    <v>en-US</v>
    <v>a1xdec</v>
    <v>268435456</v>
    <v>268435457</v>
    <v>1</v>
    <v>5</v>
    <v>McDonald's Corp</v>
    <v>7</v>
    <v>8</v>
    <v>Finance</v>
    <v>4</v>
    <v>178.7</v>
    <v>146.84</v>
    <v>0.67510099999999995</v>
    <v>Mr Stephen James Easterbrook</v>
    <v>1.81</v>
    <v>1.1600999999999998E-2</v>
    <v>McDonald's generates revenue through company-owned restaurants, franchise royalties, and licensing pacts. Restaurants offer a uniform value-priced menu with some regional variations. As of June 2018, there were more than 37,400 locations in 120 countries: 34,500 franchisee/affiliate units and 2,900 company units. In 2015, Easterbrook introduced a four-pillar approach to systemwide operational improvements emphasizing organizational accountability, customer centricity, progress over perfection, and process simplification.</v>
    <v>USD</v>
    <v>235000</v>
    <v>NYSE</v>
    <v>NYS</v>
    <v>126</v>
    <v>One McDonald's Plaza, Oak Brook, IL 60523 USA</v>
    <v>157.88999999999999</v>
    <v>1298</v>
    <v>Restaurants</v>
    <v>Stock</v>
    <v>8/08/2018 15:36:46</v>
    <v>17</v>
    <v>156.16999999999999</v>
    <v>122266144458.39999</v>
    <v>McDonald's Corp</v>
    <v>156.49</v>
    <v>22.988506000000001</v>
    <v>156.02000000000001</v>
    <v>157.83000000000001</v>
    <v>783656867.44263506</v>
    <v>MCD</v>
    <v>767554</v>
    <v>2401446.375</v>
    <v>1964</v>
  </rv>
  <rv s="1">
    <v>1299</v>
  </rv>
  <rv s="3">
    <v>en-US</v>
    <v>a1u3rw</v>
    <v>268435456</v>
    <v>268435457</v>
    <v>1</v>
    <v>5</v>
    <v>Alphabet Inc</v>
    <v>7</v>
    <v>8</v>
    <v>Finance</v>
    <v>4</v>
    <v>1291.44</v>
    <v>918.6</v>
    <v>1.143743</v>
    <v>Larry Page</v>
    <v>15.41</v>
    <v>1.2269E-2</v>
    <v>Alphabet is a holding company, with Google, the Internet media giant, as a wholly owned subsidiary. Google generates 99% of Alphabet revenue, of which more than 85% is from online ads. Google’s other revenue is from sales of apps and content on Google Play and YouTube, as well as cloud service fees and other licensing revenue. Sales of hardware such as Chromebooks, the Pixel smartphone, and smart homes products, which include Nest and Google Home, also contribute to other revenue. Alphabet’s moonshot investments are in its other bets segment, where it bets on technology to enhance health (Verily), faster Internet access to homes (Google Fiber), self-driving cars (Waymo), and more. Alphabet’s operating margin has been 25%-30%, with Google at 30% and other bets operating at a loss.</v>
    <v>USD</v>
    <v>89058</v>
    <v>NASDAQ</v>
    <v>NAS</v>
    <v>126</v>
    <v>1600 Amphitheatre Parkway, Mountain View, CA 94043 USA</v>
    <v>1271.1300000000001</v>
    <v>1273</v>
    <v>Internet Content &amp; Information</v>
    <v>Stock</v>
    <v>8/08/2018 15:36:50</v>
    <v>17</v>
    <v>1252.1199999999999</v>
    <v>882849877825.65002</v>
    <v>Alphabet Inc</v>
    <v>1256.72</v>
    <v>53.475935999999997</v>
    <v>1256.06</v>
    <v>1271.47</v>
    <v>702872376.97693598</v>
    <v>GOOGL</v>
    <v>733613</v>
    <v>379288.215384615</v>
    <v>1998</v>
  </rv>
  <rv s="1">
    <v>1301</v>
  </rv>
  <rv s="2">
    <v>https://www.bing.com/th?id=A49e79a5958827f724d01626348263e38&amp;qlt=95</v>
    <v>https://www.bing.com/images/search?form=xlimg&amp;q=akamai+technologies</v>
    <v>Image of Akamai Technologies Inc</v>
  </rv>
  <rv s="3">
    <v>en-US</v>
    <v>a1n7yc</v>
    <v>268435456</v>
    <v>268435457</v>
    <v>1</v>
    <v>5</v>
    <v>Akamai Technologies Inc</v>
    <v>7</v>
    <v>8</v>
    <v>Finance</v>
    <v>4</v>
    <v>83.08</v>
    <v>44.65</v>
    <v>0.529505</v>
    <v>Dr. F. Thomson Leighton</v>
    <v>0.94</v>
    <v>1.2423999999999999E-2</v>
    <v>Akamai Technologies Inc is a trusted cloud delivery platform. It is engaged in providing cloud services for delivering, optimizing and securing content and business applications over the Internet. The company's globally-distributed platform comprises more than 200,000 servers across 130 countries. It primarily derives revenue from the sale of services to customers executing contracts having terms of one year or longer.</v>
    <v>USD</v>
    <v>7650</v>
    <v>NASDAQ</v>
    <v>NAS</v>
    <v>126</v>
    <v>150 Broadway, Cambridge, MA 02142 USA</v>
    <v>76.569999999999993</v>
    <v>1303</v>
    <v>Software - Application</v>
    <v>Stock</v>
    <v>8/08/2018 15:36:02</v>
    <v>17</v>
    <v>75.14</v>
    <v>12909910000</v>
    <v>Akamai Technologies Inc</v>
    <v>75.239999999999995</v>
    <v>66.225166000000002</v>
    <v>75.66</v>
    <v>76.599999999999994</v>
    <v>170630584.19244</v>
    <v>AKAM</v>
    <v>602141</v>
    <v>2054692.72580645</v>
    <v>1998</v>
  </rv>
  <rv s="1">
    <v>1304</v>
  </rv>
  <rv s="2">
    <v>https://www.bing.com/th?id=A751a4e7277822d06b1b3a01f2e88a224&amp;qlt=95</v>
    <v>https://www.bing.com/images/search?form=xlimg&amp;q=pfizer</v>
    <v>Image of Pfizer Inc</v>
  </rv>
  <rv s="3">
    <v>en-US</v>
    <v>a1zqnm</v>
    <v>268435456</v>
    <v>268435457</v>
    <v>1</v>
    <v>5</v>
    <v>Pfizer Inc</v>
    <v>7</v>
    <v>8</v>
    <v>Finance</v>
    <v>4</v>
    <v>41.35</v>
    <v>32.32</v>
    <v>0.96255100000000005</v>
    <v>Mr. Ian C. Read</v>
    <v>0.51</v>
    <v>1.2485E-2</v>
    <v>Pfizer is one of the world's largest pharmaceutical firms, with annual sales over $50 billion. Pfizer also spends a leading amount on research and development, close to $15 billion annually. While Pfizer historically sold many types of healthcare products and chemicals, now, prescription drugs and vaccines account for the majority of sales. Top sellers include pneumococcal vaccine Prevnar 13, neuroscience drug Lyrica, cancer drug Ibrance, cardiovascular treatment Eliquis, and immunology drugs Enbrel and Xeljanz. Pfizer sells these products globally, with international sales representing close to 50% of its total sales. Within the international sales, emerging markets are a major contributor, representing over a fifth of total company sales.</v>
    <v>USD</v>
    <v>90200</v>
    <v>NYSE</v>
    <v>NYS</v>
    <v>126</v>
    <v>235 East 42nd Street, New York, NY 10017 USA</v>
    <v>41.35</v>
    <v>1306</v>
    <v>Drug Manufacturers - Major</v>
    <v>Stock</v>
    <v>8/08/2018 15:36:30</v>
    <v>17</v>
    <v>40.58</v>
    <v>241616532137.64001</v>
    <v>Pfizer Inc</v>
    <v>40.71</v>
    <v>11.402509</v>
    <v>40.85</v>
    <v>41.36</v>
    <v>5914725388.9263201</v>
    <v>PFE</v>
    <v>6986094</v>
    <v>12118752.7936508</v>
    <v>1942</v>
  </rv>
  <rv s="1">
    <v>1307</v>
  </rv>
  <rv s="2">
    <v>https://www.bing.com/th?id=A41f3f8e8f73b0f34da4f427c0d2948fc&amp;qlt=95</v>
    <v>https://www.bing.com/images/search?form=xlimg&amp;q=amazon.com</v>
    <v>Image of Amazon.com Inc</v>
  </rv>
  <rv s="3">
    <v>en-US</v>
    <v>a1nhlh</v>
    <v>268435456</v>
    <v>268435457</v>
    <v>1</v>
    <v>5</v>
    <v>Amazon.com Inc</v>
    <v>7</v>
    <v>8</v>
    <v>Finance</v>
    <v>4</v>
    <v>1887.8</v>
    <v>931.75</v>
    <v>1.616452</v>
    <v>Jeffrey P. Bezos</v>
    <v>23.7</v>
    <v>1.2728E-2</v>
    <v>Amazon is among the world's highest-grossing online retailers, with $178 billion in net sales and $320 billion in estimated global gross merchandise volume in 2017. Online product and digital media content sales accounted for 61% of net revenue in 2017, followed by commissions, related fulfillment and shipping fees, and other third-party seller services (18%), Amazon Web Services' cloud compute, storage, database, and other offerings (10%), Prime membership fees and other subscription-based services (5%), product sales at Whole Foods and other physical store retail formats (3%), and advertising services and cobranded credit cards (3%). International segments totaled 33% of Amazon's non-AWS sales in 2017, led by Germany, the United Kingdom, and Japan.</v>
    <v>USD</v>
    <v>566000</v>
    <v>NASDAQ</v>
    <v>NAS</v>
    <v>126</v>
    <v>410 Terry Avenue North, Seattle, WA 98109-5210 USA</v>
    <v>1887.8</v>
    <v>1309</v>
    <v>Specialty Retail</v>
    <v>Stock</v>
    <v>8/08/2018 15:35:46</v>
    <v>17</v>
    <v>1854.5</v>
    <v>919601918750.38904</v>
    <v>Amazon.com Inc</v>
    <v>1861</v>
    <v>147.05882399999999</v>
    <v>1862.06</v>
    <v>1885.76</v>
    <v>493862667.55657101</v>
    <v>AMZN</v>
    <v>1608028</v>
    <v>870040.23076923098</v>
    <v>1994</v>
  </rv>
  <rv s="1">
    <v>1310</v>
  </rv>
  <rv s="2">
    <v>https://www.bing.com/th?id=A76c3ef3cdae254ae7e6c4f7918be3033&amp;qlt=95</v>
    <v>https://www.bing.com/images/search?form=xlimg&amp;q=kroger</v>
    <v>Image of The Kroger Co</v>
  </rv>
  <rv s="3">
    <v>en-US</v>
    <v>a1wmu2</v>
    <v>268435456</v>
    <v>268435457</v>
    <v>1</v>
    <v>5</v>
    <v>The Kroger Co</v>
    <v>7</v>
    <v>8</v>
    <v>Finance</v>
    <v>4</v>
    <v>31.453600000000002</v>
    <v>19.690000000000001</v>
    <v>0.95415000000000005</v>
    <v>W. Rodney Mcmullen</v>
    <v>0.39</v>
    <v>1.3000000000000001E-2</v>
    <v>The country's largest traditional grocer, Kroger is one of the largest retailers in the United States. As of the end of fiscal 2017, the company operated 2,782 supermarkets, 782 convenience stores (sold in 2018), and 274 jewelry stores in 35 states. In addition to its namesake banner, Kroger operates several other chains, including Ralphs, Fred Meyer, King Soopers, Fry's, Harris Teeter, and Food 4 Less. The company operates concentrated local market networks that make it the top or number-two player in most of the markets in which it participates. Building out its established footprint, Kroger acquired Roundy's at the end of fiscal 2015, which afforded it a more meaningful foray into the Chicago market.</v>
    <v>USD</v>
    <v>449000</v>
    <v>NYSE</v>
    <v>NYS</v>
    <v>126</v>
    <v>1014 Vine Street, Cincinnati, OH 45202 USA</v>
    <v>30.43</v>
    <v>1312</v>
    <v>Grocery Stores</v>
    <v>Stock</v>
    <v>8/08/2018 15:36:07</v>
    <v>17</v>
    <v>29.9</v>
    <v>24195040280.119999</v>
    <v>The Kroger Co</v>
    <v>29.97</v>
    <v>7.2254339999999999</v>
    <v>30</v>
    <v>30.39</v>
    <v>806501342.67066705</v>
    <v>KR</v>
    <v>1933660</v>
    <v>9677841.921875</v>
    <v>1902</v>
  </rv>
  <rv s="1">
    <v>1313</v>
  </rv>
  <rv s="2">
    <v>https://www.bing.com/th?id=A4d41e3e26873a090eca4e6ff80721672&amp;qlt=95</v>
    <v>https://www.bing.com/images/search?form=xlimg&amp;q=humana</v>
    <v>Image of Humana Inc</v>
  </rv>
  <rv s="3">
    <v>en-US</v>
    <v>a1uysm</v>
    <v>268435456</v>
    <v>268435457</v>
    <v>1</v>
    <v>5</v>
    <v>Humana Inc</v>
    <v>7</v>
    <v>8</v>
    <v>Finance</v>
    <v>4</v>
    <v>327.44</v>
    <v>231.9</v>
    <v>0.91376599999999997</v>
    <v>Bruce D. Broussard</v>
    <v>4.24</v>
    <v>1.3178E-2</v>
    <v xml:space="preserve">Humana is one of the largest and best-known providers of Medicare Advantage plans in the U.S. The firm specializes in providing government-sponsored plans, with close to three fourths of its membership tied to Medicare, Medicaid, or some other form of government healthcare program. Humana is also building an extensive provider network in key geographic areas in order to control the use and cost of healthcare services to its membership. These network and the firm's brand name will also make it a major player in the nascent public exchange market. </v>
    <v>USD</v>
    <v>45900</v>
    <v>NYSE</v>
    <v>NYS</v>
    <v>126</v>
    <v>500 West Main Street, Louisville, KY 40202 USA</v>
    <v>325.71800000000002</v>
    <v>1315</v>
    <v>Healthcare Plans</v>
    <v>Stock</v>
    <v>8/08/2018 15:28:01</v>
    <v>17</v>
    <v>322.69</v>
    <v>44797904688.260002</v>
    <v>Humana Inc</v>
    <v>322.69</v>
    <v>33.112583000000001</v>
    <v>321.76</v>
    <v>326</v>
    <v>139227699.801902</v>
    <v>HUM</v>
    <v>124853</v>
    <v>583595.24193548399</v>
    <v>1964</v>
  </rv>
  <rv s="1">
    <v>1316</v>
  </rv>
  <rv s="2">
    <v>https://www.bing.com/th?id=Abb7d9178e045fcbd3da9ca3bd55bb509&amp;qlt=95</v>
    <v>https://www.bing.com/images/search?form=xlimg&amp;q=delta+air+lines</v>
    <v>Image of Delta Air Lines Inc</v>
  </rv>
  <rv s="3">
    <v>en-US</v>
    <v>a1qqbh</v>
    <v>268435456</v>
    <v>268435457</v>
    <v>1</v>
    <v>5</v>
    <v>Delta Air Lines Inc</v>
    <v>7</v>
    <v>8</v>
    <v>Finance</v>
    <v>4</v>
    <v>60.79</v>
    <v>44.59</v>
    <v>1.0859799999999999</v>
    <v>Edward H. Bastian</v>
    <v>0.78</v>
    <v>1.4256999999999999E-2</v>
    <v>Atlanta-based Delta Air Lines is one of the world's largest airlines, flying to more than 325 destinations in 60 countries. Delta operates a hub and spoke system, where it gathers and distributes passengers across the globe through key locations in Atlanta, New York, Salt Lake City, Detroit, Seattle, and Minneapolis-St. Paul. Delta generated just over $41 billion in revenue during 2017 and operated a mainline fleet of 856 aircraft at year-end 2017.</v>
    <v>USD</v>
    <v>86564</v>
    <v>NYSE</v>
    <v>NYS</v>
    <v>126</v>
    <v>Post Office Box 20706, Atlanta, GA 30320-6001 USA</v>
    <v>55.484999999999999</v>
    <v>1318</v>
    <v>Airlines</v>
    <v>Stock</v>
    <v>8/08/2018 15:36:15</v>
    <v>17</v>
    <v>54.85</v>
    <v>38341234951.739998</v>
    <v>Delta Air Lines Inc</v>
    <v>54.87</v>
    <v>11.337868</v>
    <v>54.71</v>
    <v>55.49</v>
    <v>700808535.03454602</v>
    <v>DAL</v>
    <v>1060776</v>
    <v>5586179.4761904804</v>
    <v>1967</v>
  </rv>
  <rv s="1">
    <v>1319</v>
  </rv>
  <rv s="2">
    <v>https://www.bing.com/th?id=A9c7eacdc72129ad512e53684f4b195ac&amp;qlt=95</v>
    <v>https://www.bing.com/images/search?form=xlimg&amp;q=lam+research</v>
    <v>Image of Lam Research Corp</v>
  </rv>
  <rv s="3">
    <v>en-US</v>
    <v>a1x4f2</v>
    <v>268435456</v>
    <v>268435457</v>
    <v>1</v>
    <v>5</v>
    <v>Lam Research Corp</v>
    <v>7</v>
    <v>8</v>
    <v>Finance</v>
    <v>4</v>
    <v>234.88</v>
    <v>149.04</v>
    <v>1.419867</v>
    <v>Mr. Martin B. Anstice</v>
    <v>2.81</v>
    <v>1.5109999999999998E-2</v>
    <v>Lam Research manufactures equipment used to fabricate semiconductors. The firm is focused on the etch, deposition, and clean markets, which are key steps in the semiconductor manufacturing process. Lam's flagship Kiyo, Vector, and Sabre products are sold in all major geographies to key customers such as Samsung Electronics and Taiwan Semiconductor Manufacturing.</v>
    <v>USD</v>
    <v>9400</v>
    <v>NASDAQ</v>
    <v>NAS</v>
    <v>126</v>
    <v>4650 Cushing Parkway, Fremont, CA 94538 USA</v>
    <v>189.13</v>
    <v>1321</v>
    <v>Semiconductor Equipment &amp; Materials</v>
    <v>Stock</v>
    <v>8/08/2018 15:36:55</v>
    <v>17</v>
    <v>184.71</v>
    <v>29612251066.799999</v>
    <v>Lam Research Corp</v>
    <v>185.05</v>
    <v>18.315017999999998</v>
    <v>185.97</v>
    <v>188.78</v>
    <v>159231333.36989799</v>
    <v>LRCX</v>
    <v>714085</v>
    <v>2066290.21538462</v>
    <v>1980</v>
  </rv>
  <rv s="1">
    <v>1322</v>
  </rv>
  <rv s="2">
    <v>https://www.bing.com/th?id=A2327cf4421f89e61a5acef6f667285e6&amp;qlt=95</v>
    <v>https://www.bing.com/images/search?form=xlimg&amp;q=facebook</v>
    <v>Image of Facebook Inc</v>
  </rv>
  <rv s="3">
    <v>en-US</v>
    <v>a1slm7</v>
    <v>268435456</v>
    <v>268435457</v>
    <v>1</v>
    <v>5</v>
    <v>Facebook Inc</v>
    <v>7</v>
    <v>8</v>
    <v>Finance</v>
    <v>4</v>
    <v>218.62</v>
    <v>149.02000000000001</v>
    <v>0.40510099999999999</v>
    <v>Mr. Mark Zuckerberg</v>
    <v>2.9</v>
    <v>1.5776999999999999E-2</v>
    <v>Facebook is the world’s largest online social network, with more than 2 billion monthly active users. Users engage with each other in different ways, exchanging messages and sharing news events, photos, and videos. On the video side, the firm is in the process of building a library of premium content and monetizing it via ads or subscription revenue. Facebook refers to this as Facebook Watch. The firm’s ecosystem consists mainly of the Facebook app, Instagram, Messenger, WhatsApp, and many features surrounding these products. Users can access Facebook on mobile devices and desktop. Advertising revenue represents more than 90% of the firm’s total revenue, with 50% coming from the U.S. and Canada, and 25% from Europe. With gross margins above 80%, Facebook operates at a 40%-plus margin.</v>
    <v>USD</v>
    <v>30275</v>
    <v>NASDAQ</v>
    <v>NAS</v>
    <v>126</v>
    <v>1601 Willow Road, Menlo Park, CA 94025 USA</v>
    <v>186.31</v>
    <v>1324</v>
    <v>Internet Content &amp; Information</v>
    <v>Stock</v>
    <v>8/08/2018 15:36:49</v>
    <v>17</v>
    <v>183.76</v>
    <v>536387483397.91998</v>
    <v>Facebook Inc</v>
    <v>184.75</v>
    <v>28.735631999999999</v>
    <v>183.81</v>
    <v>186.71</v>
    <v>2918162686.4584098</v>
    <v>FB</v>
    <v>8553293</v>
    <v>4491678.8</v>
    <v>2004</v>
  </rv>
  <rv s="1">
    <v>1325</v>
  </rv>
  <rv s="2">
    <v>https://www.bing.com/th?id=Afb48bc2976c8f70ade9d965fdaa2ef51&amp;qlt=95</v>
    <v>https://www.bing.com/images/search?form=xlimg&amp;q=dentsply</v>
    <v>Image of Dentsply Sirona Inc</v>
  </rv>
  <rv s="3">
    <v>en-US</v>
    <v>a26adm</v>
    <v>268435456</v>
    <v>268435457</v>
    <v>1</v>
    <v>5</v>
    <v>Dentsply Sirona Inc</v>
    <v>7</v>
    <v>8</v>
    <v>Finance</v>
    <v>4</v>
    <v>68.98</v>
    <v>38.830100000000002</v>
    <v>1.277798</v>
    <v>Donald M. Casey,Jr</v>
    <v>0.625</v>
    <v>1.5861E-2</v>
    <v>Dentsply Sirona is one of the world’s largest manufacturers and distributors of dental supplies and equipment. Its product segments include dental consumables, lab products, CAD/CAM and imaging technology, medical devices, and specialty products in orthodontics, endodontics, and implantation. Over half of its products are sold through dental distributors, and approximately 65% of Dentsply’s sales are outside the U.S.</v>
    <v>USD</v>
    <v>16100</v>
    <v>NASDAQ</v>
    <v>NAS</v>
    <v>126</v>
    <v>221 West Philadelphia Street, York, PA 17401-2991 USA</v>
    <v>40.47</v>
    <v>1327</v>
    <v>Medical Instruments &amp; Supplies</v>
    <v>Stock</v>
    <v>8/08/2018 15:31:48</v>
    <v>17</v>
    <v>39.19</v>
    <v>9004290254.5900002</v>
    <v>Dentsply Sirona Inc</v>
    <v>39.19</v>
    <v>37.453184</v>
    <v>39.405000000000001</v>
    <v>40.03</v>
    <v>228506287.389671</v>
    <v>XRAY</v>
    <v>1654387</v>
    <v>2828463.1269841301</v>
    <v>1899</v>
  </rv>
  <rv s="1">
    <v>1328</v>
  </rv>
  <rv s="2">
    <v>https://www.bing.com/th?id=A819574d15f3f732807a1ad5c0f3933a3&amp;qlt=95</v>
    <v>https://www.bing.com/images/search?form=xlimg&amp;q=dxc+technology</v>
    <v>Image of DXC Technology Co</v>
  </rv>
  <rv s="3">
    <v>en-US</v>
    <v>a1rgur</v>
    <v>268435456</v>
    <v>268435457</v>
    <v>1</v>
    <v>5</v>
    <v>DXC Technology Co</v>
    <v>7</v>
    <v>8</v>
    <v>Finance</v>
    <v>4</v>
    <v>93.284219954400001</v>
    <v>68.910095537900006</v>
    <v>0.88804000000000005</v>
    <v>Mr. J. Michael Lawrie</v>
    <v>1.39</v>
    <v>1.5968E-2</v>
    <v>DXC Technology is a vendor-independent IT services provider that started trading in April 2017. DXC was created via the amalgamation of Computer Sciences Corporation, or CSC, and Hewlett Packard Enterprise’s Services business. The combined company has enviable global scale, with annual revenue of around $25 billion, over 170,000 employees, operations across 70 countries, and broad industry exposure. In addition, the firm has roughly 6,000 clients, of which over 200 are within the Fortune 500.</v>
    <v>USD</v>
    <v>150000</v>
    <v>NYSE</v>
    <v>NYS</v>
    <v>126</v>
    <v>1775 Tysons Boulevard, Tysons, VA 22102 USA</v>
    <v>90.04</v>
    <v>1330</v>
    <v>Information Technology Services</v>
    <v>Stock</v>
    <v>8/08/2018 15:35:49</v>
    <v>17</v>
    <v>87.11</v>
    <v>25047273781.419998</v>
    <v>DXC Technology Co</v>
    <v>89.3</v>
    <v>14.388489</v>
    <v>87.05</v>
    <v>88.44</v>
    <v>287734334.07719702</v>
    <v>DXC</v>
    <v>1431396</v>
    <v>2412039.06733421</v>
    <v>1959</v>
  </rv>
  <rv s="1">
    <v>1331</v>
  </rv>
  <rv s="2">
    <v>https://www.bing.com/th?id=A754f8a42a609d00365b87316bd5f5153&amp;qlt=95</v>
    <v>https://www.bing.com/images/search?form=xlimg&amp;q=take-two+interactive</v>
    <v>Image of Take-Two Interactive Software Inc</v>
  </rv>
  <rv s="3">
    <v>en-US</v>
    <v>a24mnm</v>
    <v>268435456</v>
    <v>268435457</v>
    <v>1</v>
    <v>5</v>
    <v>Take-Two Interactive Software Inc</v>
    <v>7</v>
    <v>8</v>
    <v>Finance</v>
    <v>4</v>
    <v>130.43</v>
    <v>88.01</v>
    <v>0.85785999999999996</v>
    <v>Mr. Strauss Zelnick</v>
    <v>2.04</v>
    <v>1.669E-2</v>
    <v>Found in 1993, Take-Two consists of two wholly owned labels, Rockstar Games and 2K. The firm is one of the world's largest independent video game publishers on consoles, PCs, smartphones, and tablets. Take-Two's franchise portfolio is headlined by "Grand Theft Auto" (220 million units sold) and contains other well-known titles such as "NBA 2K," "Civilization," "Borderlands," "Bioshock," and "Xcom."</v>
    <v>USD</v>
    <v>4492</v>
    <v>NASDAQ</v>
    <v>NAS</v>
    <v>126</v>
    <v>110 West 44th Street, New York, NY 10012 USA</v>
    <v>125</v>
    <v>1333</v>
    <v>Electronic Gaming &amp; Multimedia</v>
    <v>Stock</v>
    <v>8/08/2018 15:29:24</v>
    <v>17</v>
    <v>121.16</v>
    <v>14032856419.976999</v>
    <v>Take-Two Interactive Software Inc</v>
    <v>122.07</v>
    <v>75.757576</v>
    <v>122.23</v>
    <v>124.27</v>
    <v>114806973.901473</v>
    <v>TTWO</v>
    <v>464724</v>
    <v>1564177.0806451601</v>
    <v>1993</v>
  </rv>
  <rv s="1">
    <v>1334</v>
  </rv>
  <rv s="2">
    <v>https://www.bing.com/th?id=Adcae950c41d9ab632f847cf8adf6e624&amp;qlt=95</v>
    <v>https://www.bing.com/images/search?form=xlimg&amp;q=fmc+corporation</v>
    <v>Image of FMC Corp</v>
  </rv>
  <rv s="3">
    <v>en-US</v>
    <v>a1t4c7</v>
    <v>268435456</v>
    <v>268435457</v>
    <v>1</v>
    <v>5</v>
    <v>FMC Corp</v>
    <v>7</v>
    <v>8</v>
    <v>Finance</v>
    <v>4</v>
    <v>98.7</v>
    <v>72.73</v>
    <v>1.598759</v>
    <v>Dr. Pierre R. Brondeau,PhD</v>
    <v>1.46</v>
    <v>1.6781999999999998E-2</v>
    <v>FMC is a crop chemical company that also produces lithium derivatives. The company has diversified its sales to create a geographically balanced crop chemicals portfolio. Through acquisitions, FMC is now a large player in the crop chemicals industry. Although lithium accounts for less than a fourth of profits, FMC’s lithium business is one of the largest producers by capacity.</v>
    <v>USD</v>
    <v>7000</v>
    <v>NYSE</v>
    <v>NYS</v>
    <v>126</v>
    <v>2929 Walnut Street, Philadelphia, PA 19104 USA</v>
    <v>89.11</v>
    <v>1336</v>
    <v>Agricultural Inputs</v>
    <v>Stock</v>
    <v>8/08/2018 15:35:12</v>
    <v>17</v>
    <v>87.5</v>
    <v>11920109211</v>
    <v>FMC Corp</v>
    <v>87.5</v>
    <v>55.865921999999998</v>
    <v>87</v>
    <v>88.46</v>
    <v>137012749.55172399</v>
    <v>FMC</v>
    <v>316077</v>
    <v>1156235.7936507899</v>
    <v>1928</v>
  </rv>
  <rv s="1">
    <v>1337</v>
  </rv>
  <rv s="2">
    <v>https://www.bing.com/th?id=A12bc5bfdbdcb75fb90cb4a705e2c35f1&amp;qlt=95</v>
    <v>https://www.bing.com/images/search?form=xlimg&amp;q=discovery+communications</v>
    <v>Image of Discovery Inc</v>
  </rv>
  <rv s="3">
    <v>en-US</v>
    <v>a1r38m</v>
    <v>268435456</v>
    <v>268435457</v>
    <v>1</v>
    <v>5</v>
    <v>Discovery Inc</v>
    <v>7</v>
    <v>8</v>
    <v>Finance</v>
    <v>4</v>
    <v>26.64</v>
    <v>14.99</v>
    <v>1.375734</v>
    <v>Mr. David M. Zaslav</v>
    <v>0.42</v>
    <v>1.7646999999999999E-2</v>
    <v>Discovery is the one of the largest global media providers with over 2 billion cumulative subscribers in over 220 countries. Its three main networks (Discovery, TLC, and Animal Planet) each reach over 89 million U.S. households and more than 270 million international subscribers. The firm operates eight other channels in the U.S., including Investigation Discovery and OWN: Oprah Winfrey Network. The international segment consists of national and pan-regional networks over 294 unique distribution feeds in more than 45 languages.</v>
    <v>USD</v>
    <v>7000</v>
    <v>NASDAQ</v>
    <v>NAS</v>
    <v>126</v>
    <v>One Discovery Place, Silver Spring, MD 20910 USA</v>
    <v>24.31</v>
    <v>1339</v>
    <v>Media - Diversified</v>
    <v>Stock</v>
    <v>8/08/2018 15:32:33</v>
    <v>17</v>
    <v>23.56</v>
    <v>12594081948.120001</v>
    <v>Discovery Inc</v>
    <v>23.79</v>
    <v>12.033694000000001</v>
    <v>23.8</v>
    <v>24.22</v>
    <v>529163107.06386602</v>
    <v>DISCK</v>
    <v>868871</v>
    <v>3193693.2580645201</v>
    <v>2008</v>
  </rv>
  <rv s="1">
    <v>1340</v>
  </rv>
  <rv s="2">
    <v>https://www.bing.com/th?id=A777878b4cbebdeb396b2a1046a259c0e&amp;qlt=95</v>
    <v>https://www.bing.com/images/search?form=xlimg&amp;q=southwest+airlines</v>
    <v>Image of Southwest Airlines Co</v>
  </rv>
  <rv s="3">
    <v>en-US</v>
    <v>a1x6rw</v>
    <v>268435456</v>
    <v>268435457</v>
    <v>1</v>
    <v>5</v>
    <v>Southwest Airlines Co</v>
    <v>7</v>
    <v>8</v>
    <v>Finance</v>
    <v>4</v>
    <v>66.984999999999999</v>
    <v>49.76</v>
    <v>1.1448560000000001</v>
    <v>Gary C. Kelly</v>
    <v>1.03</v>
    <v>1.7728000000000001E-2</v>
    <v>Southwest Airlines is the largest domestic carrier in the United States as measured by the number of originating passengers boarded. Southwest operates around 700 aircraft constituting an all-Boeing fleet. Despite expanding into longer routes, the airline still specializes in short-haul flights, using a point-to-point network. The firm employs more than 57,000 workers and generated over $21 billion in revenue during 2017.</v>
    <v>USD</v>
    <v>57674</v>
    <v>NYSE</v>
    <v>NYS</v>
    <v>126</v>
    <v>P.O. Box 36611, Dallas, TX 75235-1611 USA</v>
    <v>59.27</v>
    <v>1342</v>
    <v>Airlines</v>
    <v>Stock</v>
    <v>8/08/2018 15:36:41</v>
    <v>17</v>
    <v>58.61</v>
    <v>33790941634.299999</v>
    <v>Southwest Airlines Co</v>
    <v>58.77</v>
    <v>9.5238099999999992</v>
    <v>58.1</v>
    <v>59.13</v>
    <v>581599683.89500904</v>
    <v>LUV</v>
    <v>1342295</v>
    <v>5190189</v>
    <v>1967</v>
  </rv>
  <rv s="1">
    <v>1343</v>
  </rv>
  <rv s="2">
    <v>https://www.bing.com/th?id=A27a158513bfa20c50ce10342a43e04f3&amp;qlt=95</v>
    <v>https://www.bing.com/images/search?form=xlimg&amp;q=assurant</v>
    <v>Image of Assurant Inc</v>
  </rv>
  <rv s="3">
    <v>en-US</v>
    <v>a1n7mw</v>
    <v>268435456</v>
    <v>268435457</v>
    <v>1</v>
    <v>5</v>
    <v>Assurant Inc</v>
    <v>7</v>
    <v>8</v>
    <v>Finance</v>
    <v>4</v>
    <v>111.43</v>
    <v>84.34</v>
    <v>0.53524700000000003</v>
    <v>Mr. Alan B. Colberg</v>
    <v>1.9</v>
    <v>1.7849E-2</v>
    <v>Assurant Inc offers a range of property-casualty, health, employee benefit, and warranty insurance to a client base made up of individuals and institutions. The company has four reportable segments namely Global Housing, Global Lifestyle, Global Preneed and Total Corporate and Other. Global Housing segment provides lender-placed homeowners, manufactured housing, flood insurance, and other related products, Global Lifestyle provides mobile device protection and related services, Global Preneed is engaged in providing pre-funded funeral insurance and annuity products whereas Total Corporate and others includes activities related to holding company primarily related to the company's frozen benefit plans. It generates a majority of its revenue from Global Lifestyle Segment.</v>
    <v>USD</v>
    <v>14750</v>
    <v>NYSE</v>
    <v>NYS</v>
    <v>126</v>
    <v>28 Liberty Street, New York, NY 10005 USA</v>
    <v>110.535</v>
    <v>1345</v>
    <v>Insurance - Diversified</v>
    <v>Stock</v>
    <v>8/08/2018 15:32:10</v>
    <v>17</v>
    <v>105.63</v>
    <v>6869303142.7041998</v>
    <v>Assurant Inc</v>
    <v>105.63</v>
    <v>12.019231</v>
    <v>106.45</v>
    <v>108.35</v>
    <v>64530795.140481003</v>
    <v>AIZ</v>
    <v>778887</v>
    <v>867359.06349206402</v>
    <v>2004</v>
  </rv>
  <rv s="1">
    <v>1346</v>
  </rv>
  <rv s="3">
    <v>en-US</v>
    <v>a1r32w</v>
    <v>268435456</v>
    <v>268435457</v>
    <v>1</v>
    <v>5</v>
    <v>Discovery Inc</v>
    <v>7</v>
    <v>8</v>
    <v>Finance</v>
    <v>4</v>
    <v>28.78</v>
    <v>15.99</v>
    <v>1.4746779999999999</v>
    <v>Mr. David M. Zaslav</v>
    <v>0.47</v>
    <v>1.8402999999999999E-2</v>
    <v>Discovery is the one of the largest global media providers with over 2 billion cumulative subscribers in over 220 countries. Its three main networks (Discovery, TLC, and Animal Planet) each reach over 89 million U.S. households and more than 270 million international subscribers. The firm operates eight other channels in the U.S., including Investigation Discovery and OWN: Oprah Winfrey Network. The international segment consists of national and pan-regional networks over 294 unique distribution feeds in more than 45 languages.</v>
    <v>USD</v>
    <v>7000</v>
    <v>NASDAQ</v>
    <v>NAS</v>
    <v>126</v>
    <v>One Discovery Place, Silver Spring, MD 20910 USA</v>
    <v>26.08</v>
    <v>1339</v>
    <v>Media - Diversified</v>
    <v>Stock</v>
    <v>8/08/2018 15:30:14</v>
    <v>17</v>
    <v>25.36</v>
    <v>13539160236.93</v>
    <v>Discovery Inc</v>
    <v>25.38</v>
    <v>12.738854</v>
    <v>25.54</v>
    <v>26.01</v>
    <v>530115905.909554</v>
    <v>DISCA</v>
    <v>1790865</v>
    <v>4784605.2419354804</v>
    <v>2008</v>
  </rv>
  <rv s="1">
    <v>1348</v>
  </rv>
  <rv s="2">
    <v>https://www.bing.com/th?id=Ac824b034fa3ea8f3b7e55a349fffcf4c&amp;qlt=95</v>
    <v>https://www.bing.com/images/search?form=xlimg&amp;q=tapestry%2c+inc.</v>
    <v>Image of Tapestry Inc</v>
  </rv>
  <rv s="3">
    <v>en-US</v>
    <v>a24fmw</v>
    <v>268435456</v>
    <v>268435457</v>
    <v>1</v>
    <v>5</v>
    <v>Tapestry Inc</v>
    <v>7</v>
    <v>8</v>
    <v>Finance</v>
    <v>4</v>
    <v>55.5</v>
    <v>38.700000000000003</v>
    <v>0.40244200000000002</v>
    <v>Victor Luis</v>
    <v>0.88</v>
    <v>1.9217999999999999E-2</v>
    <v>Tapestry is a designer and retailer of handbags, apparel, footwear, and accessories. Approximately 52% of sales came from North American Coach retail and wholesale distribution in fiscal 2017; Coach also sells its products through international-owned retail, foreign department stores, and international wholesale-serviced specialty shops. Acquisitions include strong brands like Stuart Weitzman (8% of revenue in fiscal 2017) and Kate Spade (expected to contribute just over 20% of fiscal 2018 revenue).</v>
    <v>USD</v>
    <v>14400</v>
    <v>NYSE</v>
    <v>NYS</v>
    <v>126</v>
    <v>10 Hudson Yards, New York, NY 10001 USA</v>
    <v>46.98</v>
    <v>1350</v>
    <v>Luxury Goods</v>
    <v>Stock</v>
    <v>8/08/2018 15:28:19</v>
    <v>17</v>
    <v>45.8</v>
    <v>13420939817.299999</v>
    <v>Tapestry Inc</v>
    <v>45.99</v>
    <v>38.461537999999997</v>
    <v>45.79</v>
    <v>46.67</v>
    <v>293097615.57763702</v>
    <v>TPR</v>
    <v>1334220</v>
    <v>3115964.8571428601</v>
    <v>2000</v>
  </rv>
  <rv s="1">
    <v>1351</v>
  </rv>
  <rv s="0">
    <v>en-US</v>
    <v>a1myk2</v>
    <v>268435456</v>
    <v>268435457</v>
    <v>1</v>
    <v>0</v>
    <v>The AES Corp</v>
    <v>2</v>
    <v>3</v>
    <v>Finance</v>
    <v>4</v>
    <v>13.92</v>
    <v>9.8650000000000002</v>
    <v>1.174166</v>
    <v>Andres R. Gluski</v>
    <v>0.27</v>
    <v>1.9809E-2</v>
    <v>AES is a global power company with businesses in 15 countries on four continents. It has a portfolio of 100 power plants and its current construction program will increase its net generating capacity to over 35 GW. AES also has majority ownership and operates six electric utilities distributing power to 2.4 million people in the U.S. and El Salvador. AES is one of the leaders in utility-scale energy storage and its joint venture with Siemens has over 271 MW of battery storage capacity worldwide.</v>
    <v>USD</v>
    <v>21000</v>
    <v>NYSE</v>
    <v>NYS</v>
    <v>126</v>
    <v>4300 Wilson Boulevard, Arlington, VA 22203 USA</v>
    <v>13.92</v>
    <v>Utilities - Diversified</v>
    <v>Stock</v>
    <v>8/08/2018 15:34:18</v>
    <v>17</v>
    <v>13.69</v>
    <v>9196763565.4650002</v>
    <v>The AES Corp</v>
    <v>13.79</v>
    <v>45.871560000000002</v>
    <v>13.63</v>
    <v>13.9</v>
    <v>674744208.76485705</v>
    <v>AES</v>
    <v>1669984</v>
    <v>6866231.3870967701</v>
    <v>1981</v>
  </rv>
  <rv s="1">
    <v>1353</v>
  </rv>
  <rv s="2">
    <v>https://www.bing.com/th?id=A9dba108a00fbbff1adbdd222fdc152c9&amp;qlt=95</v>
    <v>https://www.bing.com/images/search?form=xlimg&amp;q=aetna</v>
    <v>Image of Aetna Inc</v>
  </rv>
  <rv s="3">
    <v>en-US</v>
    <v>a1mymw</v>
    <v>268435456</v>
    <v>268435457</v>
    <v>1</v>
    <v>5</v>
    <v>Aetna Inc</v>
    <v>7</v>
    <v>8</v>
    <v>Finance</v>
    <v>4</v>
    <v>194.84</v>
    <v>149.69</v>
    <v>0.65577300000000005</v>
    <v>Mr. Mark T. Bertolini</v>
    <v>5.52</v>
    <v>2.9335E-2</v>
    <v>Aetna is one of the largest managed-care organizations in the U.S., with over 22 million medical members. This large member count helps the firm diversify its operating risk and has formed the basis for material competitive advantages. The firm provides health insurance services to its members through products that encompass every major insurance market--individual, group, and government sponsored. Aetna and CVS recently announced their intention to merge operations, and if approved, it would form one of the most powerful players within the healthcare space.</v>
    <v>USD</v>
    <v>47950</v>
    <v>NYSE</v>
    <v>NYS</v>
    <v>126</v>
    <v>151 Farmington Avenue, Hartford, CT 06156 USA</v>
    <v>194.84</v>
    <v>1355</v>
    <v>Healthcare Plans</v>
    <v>Stock</v>
    <v>8/08/2018 15:32:30</v>
    <v>17</v>
    <v>192</v>
    <v>63358448000</v>
    <v>Aetna Inc</v>
    <v>192</v>
    <v>17.793593999999999</v>
    <v>188.17</v>
    <v>193.69</v>
    <v>336708550.77855098</v>
    <v>AET</v>
    <v>2143303</v>
    <v>1758359.5555555599</v>
    <v>1982</v>
  </rv>
  <rv s="1">
    <v>1356</v>
  </rv>
  <rv s="2">
    <v>https://www.bing.com/th?id=Ab83fe7d09d5f4b5aaedc201d1e0b867f&amp;qlt=95</v>
    <v>https://www.bing.com/images/search?form=xlimg&amp;q=boston+scientific</v>
    <v>Image of Boston Scientific Corp</v>
  </rv>
  <rv s="3">
    <v>en-US</v>
    <v>a1oxur</v>
    <v>268435456</v>
    <v>268435457</v>
    <v>1</v>
    <v>5</v>
    <v>Boston Scientific Corp</v>
    <v>7</v>
    <v>8</v>
    <v>Finance</v>
    <v>4</v>
    <v>37.299999999999997</v>
    <v>24.54</v>
    <v>0.65970700000000004</v>
    <v>Mr. Michael F. Mahoney</v>
    <v>0.97499999999999998</v>
    <v>2.9336999999999998E-2</v>
    <v>Boston Scientific produces less-invasive medical devices that are inserted into the human body through small openings or cuts. It manufactures products for use in angioplasty, blood clot filtration, cardiac rhythm management, catheter-directed ultrasound imaging, upper gastrointestinal tract tests, and treatment of incontinence. The firm markets its devices to healthcare professionals and institutions globally. Foreign sales account for nearly half of the firm's total sales.</v>
    <v>USD</v>
    <v>29000</v>
    <v>NYSE</v>
    <v>NYS</v>
    <v>126</v>
    <v>300 Boston Scientific Way, Marlborough, MA 01752-1234 USA</v>
    <v>34.590000000000003</v>
    <v>1358</v>
    <v>Medical Devices</v>
    <v>Stock</v>
    <v>8/08/2018 15:35:10</v>
    <v>17</v>
    <v>34.07</v>
    <v>47157734895.699997</v>
    <v>Boston Scientific Corp</v>
    <v>34.229999999999997</v>
    <v>86.956522000000007</v>
    <v>33.234999999999999</v>
    <v>34.21</v>
    <v>1418917854.5418999</v>
    <v>BSX</v>
    <v>4725676</v>
    <v>6862476.42857143</v>
    <v>1979</v>
  </rv>
  <rv s="1">
    <v>1359</v>
  </rv>
  <rv s="11">
    <v>en-US</v>
    <v>a1qlnm</v>
    <v>268435456</v>
    <v>268435457</v>
    <v>1</v>
    <v>18</v>
    <v>CVS Health Corp</v>
    <v>2</v>
    <v>3</v>
    <v>Finance</v>
    <v>4</v>
    <v>84</v>
    <v>60.14</v>
    <v>0.96996400000000005</v>
    <v>Larry J. Merlo</v>
    <v>3.07</v>
    <v>4.6898999999999996E-2</v>
    <v>CVS Health has vertically integrated one of the largest retail pharmacy chains in the United States with one of the largest pharmacy benefit managers. This combination makes it one of the premier healthcare firms in the U.S. The company processes approximately 1.3 billion prescriptions per year and operates more than 9,500 retail pharmacies across the U.S. The firm is now seeking to acquire Aetna, which will further extend its vertical reach and create the most integrated healthcare player in the U.S.</v>
    <v>USD</v>
    <v>246000</v>
    <v>NYSE</v>
    <v>NYS</v>
    <v>126</v>
    <v>One CVS Drive, Woonsocket, RI 02895 USA</v>
    <v>69.39</v>
    <v>Healthcare Plans</v>
    <v>Stock</v>
    <v>8/08/2018 15:36:41</v>
    <v>17</v>
    <v>67</v>
    <v>69251407541.772507</v>
    <v>CVS Health Corp</v>
    <v>68.02</v>
    <v>9.9900099999999998</v>
    <v>65.459999999999994</v>
    <v>68.53</v>
    <v>1057919455.26692</v>
    <v>CVS</v>
    <v>8769553</v>
    <v>6484106.0634920597</v>
  </rv>
  <rv s="1">
    <v>1361</v>
  </rv>
  <rv s="2">
    <v>https://www.bing.com/th?id=A5c16e25d6ddafbef38b5e819ef9fa058&amp;qlt=95</v>
    <v>https://www.bing.com/images/search?form=xlimg&amp;q=michael+kors+corporation</v>
    <v>Image of Michael Kors Holdings Ltd</v>
  </rv>
  <rv s="3">
    <v>en-US</v>
    <v>a1wmfr</v>
    <v>268435456</v>
    <v>268435457</v>
    <v>1</v>
    <v>5</v>
    <v>Michael Kors Holdings Ltd</v>
    <v>7</v>
    <v>8</v>
    <v>Finance</v>
    <v>4</v>
    <v>70.989999999999995</v>
    <v>41.47</v>
    <v>-1.5337999999999999E-2</v>
    <v>Mr. John D. Idol</v>
    <v>3.68</v>
    <v>5.6105999999999996E-2</v>
    <v>Michael Kors Holdings Ltd designs and manufactures apparel, footwear, and accessories ( primarily handbags). Products are positioned as luxury goods and classified under three collections. The Michael Kors Collection and MICHAEL Michael Kors are the women's collections and are distinguished from each other by their price points. Michael Kors Mens is the men's collection. Most sales are through one of two channels: directly through its company-operated retail stores (and e-commerce websites), or through wholesale to department and specialty stores. The company licenses products such as watches, jewelry, eyewear, and fragrances. Production is carried out across Asia and Europe, and sales are concentrated in the Americas, Europe, and Asia along with additional markets through licensees.</v>
    <v>USD</v>
    <v>14846</v>
    <v>NYSE</v>
    <v>NYS</v>
    <v>126</v>
    <v>33 Kingsway, London,  WC2B 6UF VGB</v>
    <v>70.989999999999995</v>
    <v>1363</v>
    <v>Apparel Manufacturing</v>
    <v>Stock</v>
    <v>8/08/2018 15:36:05</v>
    <v>17</v>
    <v>67.75</v>
    <v>10359621077.9</v>
    <v>Michael Kors Holdings Ltd</v>
    <v>68.040000000000006</v>
    <v>16.920473999999999</v>
    <v>65.59</v>
    <v>69.27</v>
    <v>157945130.01829499</v>
    <v>KORS</v>
    <v>4144695</v>
    <v>2527649.40625</v>
    <v>2002</v>
  </rv>
  <rv s="1">
    <v>1364</v>
  </rv>
  <rv s="2">
    <v>https://www.bing.com/th?id=A0323b635320f367409dafd7dbf43d7f6&amp;qlt=95</v>
    <v>https://www.bing.com/images/search?form=xlimg&amp;q=albemarle+corporation</v>
    <v>Image of Albemarle Corp</v>
  </rv>
  <rv s="3">
    <v>en-US</v>
    <v>a1n977</v>
    <v>268435456</v>
    <v>268435457</v>
    <v>1</v>
    <v>5</v>
    <v>Albemarle Corp</v>
    <v>7</v>
    <v>8</v>
    <v>Finance</v>
    <v>4</v>
    <v>144.99</v>
    <v>86.75</v>
    <v>1.6486769999999999</v>
    <v>Mr. Luther C. Kissam, IV</v>
    <v>5.24</v>
    <v>5.6466000000000002E-2</v>
    <v>Albemarle is a chemical company with operations in lithium (used in batteries), bromine (used in flame retardants), and catalysts.</v>
    <v>USD</v>
    <v>5400</v>
    <v>NYSE</v>
    <v>NYS</v>
    <v>126</v>
    <v>4350 Congress Street, Charlotte, NC 28209 USA</v>
    <v>100.49</v>
    <v>1366</v>
    <v>Specialty Chemicals</v>
    <v>Stock</v>
    <v>8/08/2018 15:35:26</v>
    <v>17</v>
    <v>96.52</v>
    <v>10889134812.57</v>
    <v>Albemarle Corp</v>
    <v>97.41</v>
    <v>75.757576</v>
    <v>92.8</v>
    <v>98.04</v>
    <v>117339814.79062501</v>
    <v>ALB</v>
    <v>2591349</v>
    <v>1401863.4603174599</v>
    <v>1993</v>
  </rv>
  <rv s="1">
    <v>1367</v>
  </rv>
</rvData>
</file>

<file path=xl/richData/rdrichvaluestructure.xml><?xml version="1.0" encoding="utf-8"?>
<rvStructures xmlns="http://schemas.microsoft.com/office/spreadsheetml/2017/richdata" count="16">
  <s t="_linkedentitycore">
    <k n="%EntityCulture" t="s"/>
    <k n="%EntityId" t="s"/>
    <k n="%EntityServiceId"/>
    <k n="%EntitySubDomainId"/>
    <k n="%IsRefreshable" t="b"/>
    <k n="_Display" t="spb"/>
    <k n="_DisplayString" t="s"/>
    <k n="_Flags" t="spb"/>
    <k n="_Format" t="spb"/>
    <k n="_Icon" t="s"/>
    <k n="_SubLabel" t="spb"/>
    <k n="52 week high"/>
    <k n="52 week low"/>
    <k n="Beta"/>
    <k n="CEO" t="s"/>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k n="Year founded" t="s"/>
  </s>
  <s t="_linkedentity">
    <k n="%cvi" t="r"/>
  </s>
  <s t="_imageurl">
    <k n="Address" t="s"/>
    <k n="More Images Address" t="s"/>
    <k n="Text" t="s"/>
  </s>
  <s t="_linkedentitycore">
    <k n="%EntityCulture" t="s"/>
    <k n="%EntityId" t="s"/>
    <k n="%EntityServiceId"/>
    <k n="%EntitySubDomainId"/>
    <k n="%IsRefreshable" t="b"/>
    <k n="_Display" t="spb"/>
    <k n="_DisplayString" t="s"/>
    <k n="_Flags" t="spb"/>
    <k n="_Format" t="spb"/>
    <k n="_Icon" t="s"/>
    <k n="_SubLabel" t="spb"/>
    <k n="52 week high"/>
    <k n="52 week low"/>
    <k n="Beta"/>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urrency" t="s"/>
    <k n="Employees"/>
    <k n="Exchange" t="s"/>
    <k n="Exchange abbreviation" t="s"/>
    <k n="ExchangeID" t="s"/>
    <k n="High"/>
    <k n="Industry" t="s"/>
    <k n="Instrument type" t="s"/>
    <k n="Last trade time" t="s"/>
    <k n="LiveExchangeID" t="s"/>
    <k n="Low"/>
    <k n="Market cap"/>
    <k n="Name" t="s"/>
    <k n="Open"/>
    <k n="P/E"/>
    <k n="Previous close"/>
    <k n="Price"/>
    <k n="Shares outstanding"/>
    <k n="Ticker symbol" t="s"/>
    <k n="Volume"/>
    <k n="Volume average"/>
  </s>
  <s t="_error">
    <k n="errorType" t="i"/>
    <k n="field" t="s"/>
  </s>
  <s t="_linkedentitycore">
    <k n="%EntityCulture" t="s"/>
    <k n="%EntityId" t="s"/>
    <k n="%EntityServiceId"/>
    <k n="%EntitySubDomainId"/>
    <k n="%IsRefreshable" t="b"/>
    <k n="_Display" t="spb"/>
    <k n="_DisplayString" t="s"/>
    <k n="_Flags" t="spb"/>
    <k n="_Format" t="spb"/>
    <k n="_Icon" t="s"/>
    <k n="_SubLabel" t="spb"/>
    <k n="52 week high"/>
    <k n="52 week low"/>
    <k n="CEO" t="s"/>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EO" t="s"/>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Beta"/>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CEO" t="s"/>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Change"/>
    <k n="Change (%)"/>
    <k n="Currency" t="s"/>
    <k n="ExchangeID" t="s"/>
    <k n="High"/>
    <k n="Instrument type" t="s"/>
    <k n="Low"/>
    <k n="Name" t="s"/>
    <k n="Open"/>
    <k n="Previous close"/>
    <k n="Price"/>
    <k n="Ticker symbol" t="s"/>
  </s>
</rvStructures>
</file>

<file path=xl/richData/rdsupportingpropertybag.xml><?xml version="1.0" encoding="utf-8"?>
<supportingPropertyBags xmlns="http://schemas.microsoft.com/office/spreadsheetml/2017/richdata2">
  <spbArrays count="13">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CEO</v>
      <v t="s">Company description</v>
      <v t="s">Employees</v>
      <v t="s">Year founded</v>
      <v t="s">Headquarters</v>
      <v t="s">Industry</v>
      <v t="s">Instrument type</v>
      <v t="s">_Flags</v>
      <v t="s">LiveExchangeID</v>
      <v t="s">ExchangeID</v>
      <v t="s">_Display</v>
    </a>
    <a count="42">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CEO</v>
      <v t="s">Company description</v>
      <v t="s">Employees</v>
      <v t="s">Year founded</v>
      <v t="s">Headquarters</v>
      <v t="s">Industry</v>
      <v t="s">Instrument type</v>
      <v t="s">_Flags</v>
      <v t="s">LiveExchangeID</v>
      <v t="s">ExchangeID</v>
      <v t="s">Image</v>
      <v t="s">_Display</v>
    </a>
    <a count="37">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Employees</v>
      <v t="s">Industry</v>
      <v t="s">Instrument type</v>
      <v t="s">_Flags</v>
      <v t="s">LiveExchangeID</v>
      <v t="s">ExchangeID</v>
      <v t="s">_Display</v>
    </a>
    <a count="39">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Shares outstanding</v>
      <v t="s">CEO</v>
      <v t="s">Company description</v>
      <v t="s">Employees</v>
      <v t="s">Year founded</v>
      <v t="s">Headquarters</v>
      <v t="s">Industry</v>
      <v t="s">Instrument type</v>
      <v t="s">_Flags</v>
      <v t="s">LiveExchangeID</v>
      <v t="s">ExchangeID</v>
      <v t="s">_Display</v>
    </a>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P/E</v>
      <v t="s">Shares outstanding</v>
      <v t="s">CEO</v>
      <v t="s">Company description</v>
      <v t="s">Employees</v>
      <v t="s">Year founded</v>
      <v t="s">Headquarters</v>
      <v t="s">Industry</v>
      <v t="s">Instrument type</v>
      <v t="s">_Flags</v>
      <v t="s">LiveExchangeID</v>
      <v t="s">ExchangeID</v>
      <v t="s">Image</v>
      <v t="s">_Display</v>
    </a>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Company description</v>
      <v t="s">Employees</v>
      <v t="s">Year founded</v>
      <v t="s">Headquarters</v>
      <v t="s">Industry</v>
      <v t="s">Instrument type</v>
      <v t="s">_Flags</v>
      <v t="s">LiveExchangeID</v>
      <v t="s">ExchangeID</v>
      <v t="s">Image</v>
      <v t="s">_Display</v>
    </a>
    <a count="40">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P/E</v>
      <v t="s">Shares outstanding</v>
      <v t="s">CEO</v>
      <v t="s">Company description</v>
      <v t="s">Employees</v>
      <v t="s">Headquarters</v>
      <v t="s">Industry</v>
      <v t="s">Instrument type</v>
      <v t="s">_Flags</v>
      <v t="s">LiveExchangeID</v>
      <v t="s">ExchangeID</v>
      <v t="s">Image</v>
      <v t="s">_Display</v>
    </a>
    <a count="40">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Company description</v>
      <v t="s">Employees</v>
      <v t="s">Year founded</v>
      <v t="s">Headquarters</v>
      <v t="s">Industry</v>
      <v t="s">Instrument type</v>
      <v t="s">_Flags</v>
      <v t="s">LiveExchangeID</v>
      <v t="s">ExchangeID</v>
      <v t="s">_Display</v>
    </a>
    <a count="40">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CEO</v>
      <v t="s">Company description</v>
      <v t="s">Employees</v>
      <v t="s">Headquarters</v>
      <v t="s">Industry</v>
      <v t="s">Instrument type</v>
      <v t="s">_Flags</v>
      <v t="s">LiveExchangeID</v>
      <v t="s">ExchangeID</v>
      <v t="s">_Display</v>
    </a>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CEO</v>
      <v t="s">Company description</v>
      <v t="s">Employees</v>
      <v t="s">Headquarters</v>
      <v t="s">Industry</v>
      <v t="s">Instrument type</v>
      <v t="s">_Flags</v>
      <v t="s">LiveExchangeID</v>
      <v t="s">ExchangeID</v>
      <v t="s">Image</v>
      <v t="s">_Display</v>
    </a>
    <a count="40">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P/E</v>
      <v t="s">Shares outstanding</v>
      <v t="s">CEO</v>
      <v t="s">Company description</v>
      <v t="s">Employees</v>
      <v t="s">Year founded</v>
      <v t="s">Headquarters</v>
      <v t="s">Industry</v>
      <v t="s">Instrument type</v>
      <v t="s">_Flags</v>
      <v t="s">LiveExchangeID</v>
      <v t="s">ExchangeID</v>
      <v t="s">_Display</v>
    </a>
    <a count="39">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Company description</v>
      <v t="s">Employees</v>
      <v t="s">Headquarters</v>
      <v t="s">Industry</v>
      <v t="s">Instrument type</v>
      <v t="s">_Flags</v>
      <v t="s">LiveExchangeID</v>
      <v t="s">ExchangeID</v>
      <v t="s">_Display</v>
    </a>
    <a count="25">
      <v t="s">%EntityServiceId</v>
      <v t="s">_Format</v>
      <v t="s">%EntitySubDomainId</v>
      <v t="s">_Icon</v>
      <v t="s">%EntityCulture</v>
      <v t="s">%IsRefreshable</v>
      <v t="s">%EntityId</v>
      <v t="s">Name</v>
      <v t="s">_DisplayString</v>
      <v t="s">Price</v>
      <v t="s">Ticker symbol</v>
      <v t="s">_SubLabel</v>
      <v t="s">Change</v>
      <v t="s">Change (%)</v>
      <v t="s">Currency</v>
      <v t="s">Previous close</v>
      <v t="s">Open</v>
      <v t="s">High</v>
      <v t="s">Low</v>
      <v t="s">52 week high</v>
      <v t="s">52 week low</v>
      <v t="s">Instrument type</v>
      <v t="s">_Flags</v>
      <v t="s">ExchangeID</v>
      <v t="s">_Display</v>
    </a>
  </spbArrays>
  <spbData count="27">
    <spb s="0">
      <v>0</v>
    </spb>
    <spb s="1">
      <v>0</v>
      <v>0</v>
      <v>0</v>
    </spb>
    <spb s="2">
      <v>1</v>
      <v>1</v>
    </spb>
    <spb s="3">
      <v>1</v>
      <v>2</v>
      <v>2</v>
      <v>1</v>
      <v>3</v>
      <v>1</v>
      <v>1</v>
      <v>1</v>
      <v>4</v>
      <v>4</v>
      <v>5</v>
      <v>6</v>
      <v>1</v>
      <v>1</v>
      <v>1</v>
      <v>4</v>
      <v>7</v>
      <v>8</v>
      <v>8</v>
      <v>4</v>
    </spb>
    <spb s="4">
      <v>BATS BZX Real-Time Last Price</v>
      <v>from previous close</v>
      <v>from previous close</v>
      <v>GMT</v>
    </spb>
    <spb s="0">
      <v>1</v>
    </spb>
    <spb s="5">
      <v>0</v>
      <v>0</v>
    </spb>
    <spb s="6">
      <v>6</v>
      <v>1</v>
      <v>1</v>
    </spb>
    <spb s="7">
      <v>1</v>
      <v>2</v>
      <v>2</v>
      <v>1</v>
      <v>3</v>
      <v>1</v>
      <v>9</v>
      <v>1</v>
      <v>1</v>
      <v>4</v>
      <v>4</v>
      <v>5</v>
      <v>6</v>
      <v>1</v>
      <v>1</v>
      <v>1</v>
      <v>4</v>
      <v>7</v>
      <v>8</v>
      <v>8</v>
      <v>4</v>
    </spb>
    <spb s="0">
      <v>2</v>
    </spb>
    <spb s="0">
      <v>3</v>
    </spb>
    <spb s="8">
      <v>1</v>
      <v>1</v>
      <v>3</v>
      <v>1</v>
      <v>1</v>
      <v>1</v>
      <v>4</v>
      <v>4</v>
      <v>5</v>
      <v>6</v>
      <v>1</v>
      <v>1</v>
      <v>1</v>
      <v>4</v>
      <v>7</v>
      <v>8</v>
      <v>8</v>
      <v>4</v>
    </spb>
    <spb s="9">
      <v>Delayed 15 minutes</v>
      <v>from previous close</v>
      <v>from previous close</v>
      <v>Source: NASDAQ</v>
      <v>GMT</v>
    </spb>
    <spb s="0">
      <v>4</v>
    </spb>
    <spb s="10">
      <v>1</v>
      <v>2</v>
      <v>1</v>
      <v>3</v>
      <v>1</v>
      <v>9</v>
      <v>1</v>
      <v>1</v>
      <v>4</v>
      <v>4</v>
      <v>5</v>
      <v>6</v>
      <v>1</v>
      <v>1</v>
      <v>1</v>
      <v>4</v>
      <v>7</v>
      <v>8</v>
      <v>8</v>
      <v>4</v>
    </spb>
    <spb s="0">
      <v>5</v>
    </spb>
    <spb s="0">
      <v>6</v>
    </spb>
    <spb s="0">
      <v>7</v>
    </spb>
    <spb s="0">
      <v>8</v>
    </spb>
    <spb s="0">
      <v>9</v>
    </spb>
    <spb s="0">
      <v>10</v>
    </spb>
    <spb s="11">
      <v>1</v>
      <v>2</v>
      <v>1</v>
      <v>3</v>
      <v>1</v>
      <v>1</v>
      <v>1</v>
      <v>4</v>
      <v>4</v>
      <v>5</v>
      <v>6</v>
      <v>1</v>
      <v>1</v>
      <v>1</v>
      <v>4</v>
      <v>7</v>
      <v>8</v>
      <v>8</v>
      <v>4</v>
    </spb>
    <spb s="0">
      <v>11</v>
    </spb>
    <spb s="0">
      <v>12</v>
    </spb>
    <spb s="12">
      <v>1</v>
    </spb>
    <spb s="13">
      <v>1</v>
      <v>1</v>
      <v>3</v>
      <v>1</v>
      <v>1</v>
      <v>1</v>
      <v>5</v>
      <v>1</v>
      <v>1</v>
      <v>1</v>
      <v>7</v>
      <v>8</v>
      <v>8</v>
    </spb>
    <spb s="14">
      <v>from previous close</v>
      <v>from previous close</v>
    </spb>
  </spbData>
</supportingPropertyBags>
</file>

<file path=xl/richData/rdsupportingpropertybagstructure.xml><?xml version="1.0" encoding="utf-8"?>
<spbStructures xmlns="http://schemas.microsoft.com/office/spreadsheetml/2017/richdata2" count="15">
  <s>
    <k n="^Order" t="spba"/>
  </s>
  <s>
    <k n="ShowInCardView" t="b"/>
    <k n="ShowInDotNotation" t="b"/>
    <k n="ShowInAutoComplete" t="b"/>
  </s>
  <s>
    <k n="ExchangeID" t="spb"/>
    <k n="LiveExchangeID" t="spb"/>
  </s>
  <s>
    <k n="Low" t="i"/>
    <k n="P/E" t="i"/>
    <k n="Beta" t="i"/>
    <k n="High" t="i"/>
    <k n="Name" t="i"/>
    <k n="Open" t="i"/>
    <k n="Price" t="i"/>
    <k n="Change" t="i"/>
    <k n="Volume" t="i"/>
    <k n="Employees" t="i"/>
    <k n="Change (%)" t="i"/>
    <k n="Market cap" t="i"/>
    <k n="52 week low" t="i"/>
    <k n="52 week high" t="i"/>
    <k n="Previous close" t="i"/>
    <k n="Volume average" t="i"/>
    <k n="_DisplayString" t="i"/>
    <k n="%EntityServiceId" t="i"/>
    <k n="%EntitySubDomainId" t="i"/>
    <k n="Shares outstanding" t="i"/>
  </s>
  <s>
    <k n="Price" t="s"/>
    <k n="Change" t="s"/>
    <k n="Change (%)" t="s"/>
    <k n="Last trade time" t="s"/>
  </s>
  <s>
    <k n="ShowInDotNotation" t="b"/>
    <k n="ShowInAutoComplete" t="b"/>
  </s>
  <s>
    <k n="Image" t="spb"/>
    <k n="ExchangeID" t="spb"/>
    <k n="LiveExchangeID" t="spb"/>
  </s>
  <s>
    <k n="Low" t="i"/>
    <k n="P/E" t="i"/>
    <k n="Beta" t="i"/>
    <k n="High" t="i"/>
    <k n="Name" t="i"/>
    <k n="Open" t="i"/>
    <k n="Image" t="i"/>
    <k n="Price" t="i"/>
    <k n="Change" t="i"/>
    <k n="Volume" t="i"/>
    <k n="Employees" t="i"/>
    <k n="Change (%)" t="i"/>
    <k n="Market cap" t="i"/>
    <k n="52 week low" t="i"/>
    <k n="52 week high" t="i"/>
    <k n="Previous close" t="i"/>
    <k n="Volume average" t="i"/>
    <k n="_DisplayString" t="i"/>
    <k n="%EntityServiceId" t="i"/>
    <k n="%EntitySubDomainId" t="i"/>
    <k n="Shares outstanding" t="i"/>
  </s>
  <s>
    <k n="Low" t="i"/>
    <k n="High" t="i"/>
    <k n="Name" t="i"/>
    <k n="Open" t="i"/>
    <k n="Price" t="i"/>
    <k n="Change" t="i"/>
    <k n="Volume" t="i"/>
    <k n="Employees" t="i"/>
    <k n="Change (%)" t="i"/>
    <k n="Market cap" t="i"/>
    <k n="52 week low" t="i"/>
    <k n="52 week high" t="i"/>
    <k n="Previous close" t="i"/>
    <k n="Volume average" t="i"/>
    <k n="_DisplayString" t="i"/>
    <k n="%EntityServiceId" t="i"/>
    <k n="%EntitySubDomainId" t="i"/>
    <k n="Shares outstanding" t="i"/>
  </s>
  <s>
    <k n="Price" t="s"/>
    <k n="Change" t="s"/>
    <k n="Change (%)" t="s"/>
    <k n="ExchangeID" t="s"/>
    <k n="Last trade time" t="s"/>
  </s>
  <s>
    <k n="Low" t="i"/>
    <k n="P/E" t="i"/>
    <k n="High" t="i"/>
    <k n="Name" t="i"/>
    <k n="Open" t="i"/>
    <k n="Image" t="i"/>
    <k n="Price" t="i"/>
    <k n="Change" t="i"/>
    <k n="Volume" t="i"/>
    <k n="Employees" t="i"/>
    <k n="Change (%)" t="i"/>
    <k n="Market cap" t="i"/>
    <k n="52 week low" t="i"/>
    <k n="52 week high" t="i"/>
    <k n="Previous close" t="i"/>
    <k n="Volume average" t="i"/>
    <k n="_DisplayString" t="i"/>
    <k n="%EntityServiceId" t="i"/>
    <k n="%EntitySubDomainId" t="i"/>
    <k n="Shares outstanding" t="i"/>
  </s>
  <s>
    <k n="Low" t="i"/>
    <k n="P/E" t="i"/>
    <k n="High" t="i"/>
    <k n="Name" t="i"/>
    <k n="Open" t="i"/>
    <k n="Price" t="i"/>
    <k n="Change" t="i"/>
    <k n="Volume" t="i"/>
    <k n="Employees" t="i"/>
    <k n="Change (%)" t="i"/>
    <k n="Market cap" t="i"/>
    <k n="52 week low" t="i"/>
    <k n="52 week high" t="i"/>
    <k n="Previous close" t="i"/>
    <k n="Volume average" t="i"/>
    <k n="_DisplayString" t="i"/>
    <k n="%EntityServiceId" t="i"/>
    <k n="%EntitySubDomainId" t="i"/>
    <k n="Shares outstanding" t="i"/>
  </s>
  <s>
    <k n="ExchangeID" t="spb"/>
  </s>
  <s>
    <k n="Low" t="i"/>
    <k n="High" t="i"/>
    <k n="Name" t="i"/>
    <k n="Open" t="i"/>
    <k n="Price" t="i"/>
    <k n="Change" t="i"/>
    <k n="Change (%)" t="i"/>
    <k n="52 week low" t="i"/>
    <k n="52 week high" t="i"/>
    <k n="Previous close" t="i"/>
    <k n="_DisplayString" t="i"/>
    <k n="%EntityServiceId" t="i"/>
    <k n="%EntitySubDomainId" t="i"/>
  </s>
  <s>
    <k n="Change" t="s"/>
    <k n="Change (%)"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6">
    <x:dxf>
      <x:numFmt numFmtId="165" formatCode="_([$$-409]* #,##0.00_);_([$$-409]* \(#,##0.00\);_([$$-409]* &quot;-&quot;??_);_(@_)"/>
    </x:dxf>
    <x:dxf>
      <x:numFmt numFmtId="4" formatCode="#,##0.00"/>
    </x:dxf>
    <x:dxf>
      <x:numFmt numFmtId="3" formatCode="#,##0"/>
    </x:dxf>
    <x:dxf>
      <x:numFmt numFmtId="14" formatCode="0.00%"/>
    </x:dxf>
    <x:dxf>
      <x:numFmt numFmtId="164" formatCode="_([$$-409]* #,##0_);_([$$-409]* \(#,##0\);_([$$-409]* &quot;-&quot;_);_(@_)"/>
    </x:dxf>
    <x:dxf>
      <x:numFmt numFmtId="2" formatCode="0.00"/>
    </x:dxf>
  </dxfs>
  <richProperties>
    <rPr n="IsTitleField" t="b"/>
    <rPr n="ShouldShowInCell" t="b"/>
    <rPr n="IsHeroField" t="b"/>
  </richProperties>
  <richStyles>
    <rSty dxfid="0"/>
    <rSty dxfid="1"/>
    <rSty>
      <rpv i="0">1</rpv>
    </rSty>
    <rSty dxfid="2"/>
    <rSty dxfid="3"/>
    <rSty dxfid="4"/>
    <rSty>
      <rpv i="1">1</rpv>
    </rSty>
    <rSty dxfid="5"/>
    <rSty>
      <rpv i="2">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CE72EA-8DCA-4CFF-B817-069049871F6D}" name="Table1" displayName="Table1" ref="A1:AH508" totalsRowCount="1" headerRowDxfId="69" dataDxfId="68">
  <autoFilter ref="A1:AH507" xr:uid="{0B62C3BF-EE28-4D28-89EB-066A1CFBE716}"/>
  <sortState xmlns:xlrd2="http://schemas.microsoft.com/office/spreadsheetml/2017/richdata2" ref="A2:AH507">
    <sortCondition ref="G1:G507"/>
  </sortState>
  <tableColumns count="34">
    <tableColumn id="1" xr3:uid="{58379BB6-BD3B-40D2-8FEF-4667AA465D50}" name="Rank" totalsRowLabel="Total" dataDxfId="67" totalsRowDxfId="66"/>
    <tableColumn id="2" xr3:uid="{BE1F4E3D-286E-485E-8814-ECF9B6AA4CF4}" name="Company" dataDxfId="65" totalsRowDxfId="64"/>
    <tableColumn id="14" xr3:uid="{A6A87AFE-CCA7-4206-B97E-15CC4F934974}" name="Ticker" totalsRowFunction="count" dataDxfId="63" totalsRowDxfId="62">
      <calculatedColumnFormula>_FV(Table1[[#This Row],[Company]],"Ticker symbol",TRUE)</calculatedColumnFormula>
    </tableColumn>
    <tableColumn id="15" xr3:uid="{EFD806CB-AA69-43FE-98E6-677F6612B49D}" name="P/E" dataDxfId="61" totalsRowDxfId="60">
      <calculatedColumnFormula>_FV(Table1[[#This Row],[Company]],"P/E",TRUE)</calculatedColumnFormula>
    </tableColumn>
    <tableColumn id="25" xr3:uid="{D47B8C9E-C362-432A-B033-515C8E7E0BB7}" name="Beta" dataDxfId="59" totalsRowDxfId="58">
      <calculatedColumnFormula>_FV(Table1[[#This Row],[Company]],"Beta")</calculatedColumnFormula>
    </tableColumn>
    <tableColumn id="3" xr3:uid="{6488B76A-DEFA-4414-971E-B580CB9902BD}" name="B day" dataDxfId="57" totalsRowDxfId="56"/>
    <tableColumn id="16" xr3:uid="{FE9822EA-1B5B-4EC7-9E81-97F16EA2B292}" name="% change" dataDxfId="55" totalsRowDxfId="54">
      <calculatedColumnFormula>_FV(Table1[[#This Row],[Company]],"Change (%)",TRUE)</calculatedColumnFormula>
    </tableColumn>
    <tableColumn id="17" xr3:uid="{544F756E-7051-45CE-A043-031A8A065B05}" name="% volume" totalsRowFunction="average" dataDxfId="53" totalsRowDxfId="52"/>
    <tableColumn id="24" xr3:uid="{8ECDD810-F8D7-4EA8-9FB7-76362979ADAE}" name="vol day so far" dataDxfId="51" totalsRowDxfId="50"/>
    <tableColumn id="18" xr3:uid="{94D6EBBE-D2E7-4960-87E5-BA8ECA554775}" name="% float" totalsRowFunction="average" dataDxfId="49" totalsRowDxfId="48"/>
    <tableColumn id="26" xr3:uid="{C8325B74-226E-42E4-9C18-725E4EBCE75C}" name="year range" totalsRowFunction="average" dataDxfId="47" totalsRowDxfId="46"/>
    <tableColumn id="27" xr3:uid="{A177DADF-5096-479E-BBCE-232ED886CC55}" name="day range" totalsRowFunction="average" dataDxfId="45" totalsRowDxfId="44"/>
    <tableColumn id="28" xr3:uid="{052B5747-B89D-45E3-9712-753B7721AD97}" name="day to year" totalsRowFunction="average" dataDxfId="43" totalsRowDxfId="42"/>
    <tableColumn id="22" xr3:uid="{85BEE141-252B-42D8-B538-FCE30D1F1BF0}" name="Market cap" totalsRowFunction="sum" dataDxfId="41" totalsRowDxfId="40">
      <calculatedColumnFormula>_FV(Table1[[#This Row],[Company]],"Market cap",TRUE)</calculatedColumnFormula>
    </tableColumn>
    <tableColumn id="29" xr3:uid="{0DBD2729-C51E-42D9-A87D-39DB532977EF}" name="cap ^" totalsRowFunction="average" dataDxfId="39" totalsRowDxfId="38"/>
    <tableColumn id="23" xr3:uid="{14B9DB77-F047-4F73-BE17-59103A5D7785}" name="% 52 low" totalsRowFunction="average" dataDxfId="37" totalsRowDxfId="36"/>
    <tableColumn id="5" xr3:uid="{533B3AEF-90BC-4151-B8E4-823B261E7DAB}" name="52 week low" totalsRowFunction="average" dataDxfId="35" totalsRowDxfId="34">
      <calculatedColumnFormula>_FV(Table1[[#This Row],[Company]],"52 week low",TRUE)</calculatedColumnFormula>
    </tableColumn>
    <tableColumn id="6" xr3:uid="{BE9CB020-4018-46DB-9AFB-5737DF922637}" name="Low" totalsRowFunction="average" dataDxfId="33" totalsRowDxfId="32">
      <calculatedColumnFormula>_FV(Table1[[#This Row],[Company]],"Low")</calculatedColumnFormula>
    </tableColumn>
    <tableColumn id="7" xr3:uid="{7E0F8CB4-0855-4188-8E6C-3FC74CDC080E}" name="Price" totalsRowFunction="average" dataDxfId="31" totalsRowDxfId="30">
      <calculatedColumnFormula>_FV(Table1[[#This Row],[Company]],"Price")</calculatedColumnFormula>
    </tableColumn>
    <tableColumn id="8" xr3:uid="{671CAD5D-D639-4CC5-8B1C-A3A6D45D0F35}" name="High" totalsRowFunction="average" dataDxfId="29" totalsRowDxfId="28">
      <calculatedColumnFormula>_FV(Table1[[#This Row],[Company]],"High")</calculatedColumnFormula>
    </tableColumn>
    <tableColumn id="9" xr3:uid="{C011927F-61CD-4F3A-B5F0-A4531D6E1024}" name="52 week high" totalsRowFunction="average" dataDxfId="27" totalsRowDxfId="26">
      <calculatedColumnFormula>_FV(Table1[[#This Row],[Company]],"52 week high",TRUE)</calculatedColumnFormula>
    </tableColumn>
    <tableColumn id="30" xr3:uid="{196561D3-DF5D-42A8-8F53-C0916CDBED65}" name="% 52 high" totalsRowFunction="average" dataDxfId="25" totalsRowDxfId="24"/>
    <tableColumn id="31" xr3:uid="{7663AF4A-BF2F-4781-97CF-C7BE5DB0A782}" name="hi lo year" totalsRowFunction="average" dataDxfId="23" totalsRowDxfId="22"/>
    <tableColumn id="32" xr3:uid="{898E9531-623B-4370-AC29-68E89A8DECB3}" name="hi lo day" dataDxfId="21" totalsRowDxfId="20"/>
    <tableColumn id="33" xr3:uid="{FBE8DF18-FF4E-433B-B8D4-1C2B30B189A9}" name="Prev close" totalsRowFunction="average" dataDxfId="19" totalsRowDxfId="18">
      <calculatedColumnFormula>_FV(Table1[[#This Row],[Company]],"Previous close",TRUE)</calculatedColumnFormula>
    </tableColumn>
    <tableColumn id="34" xr3:uid="{5801C071-311B-4F4F-93C0-35B696B1C0B8}" name="Change" totalsRowFunction="average" dataDxfId="17" totalsRowDxfId="16">
      <calculatedColumnFormula>_FV(Table1[[#This Row],[Company]],"Change")</calculatedColumnFormula>
    </tableColumn>
    <tableColumn id="35" xr3:uid="{5C1D6CD2-FB70-458E-994A-45A13E629B1C}" name="Open" totalsRowFunction="average" dataDxfId="15" totalsRowDxfId="14">
      <calculatedColumnFormula>_FV(Table1[[#This Row],[Company]],"Open")</calculatedColumnFormula>
    </tableColumn>
    <tableColumn id="4" xr3:uid="{E750406E-1D66-48E7-ACB5-08E83EE076AF}" name="Weight" dataDxfId="13" totalsRowDxfId="12"/>
    <tableColumn id="11" xr3:uid="{791A9612-EAE8-4F28-BDE4-B1B7FAC1DC82}" name="Volume" dataDxfId="11" totalsRowDxfId="10">
      <calculatedColumnFormula>_FV(Table1[[#This Row],[Company]],"Volume")</calculatedColumnFormula>
    </tableColumn>
    <tableColumn id="12" xr3:uid="{EE5F6F7A-AB62-409F-AD1C-FAD5D5A449D5}" name="Avg vol" dataDxfId="9" totalsRowDxfId="8">
      <calculatedColumnFormula>_FV(Table1[[#This Row],[Company]],"Volume average",TRUE)</calculatedColumnFormula>
    </tableColumn>
    <tableColumn id="13" xr3:uid="{2C2C9C35-1F22-4717-AA10-912559C47FE2}" name="Founded" dataDxfId="7" totalsRowDxfId="6">
      <calculatedColumnFormula>_FV(Table1[[#This Row],[Company]],"Year founded",TRUE)</calculatedColumnFormula>
    </tableColumn>
    <tableColumn id="19" xr3:uid="{1BD65F06-8AC9-4F20-A20D-DCDF3BA560B4}" name="Float" dataDxfId="5" totalsRowDxfId="4">
      <calculatedColumnFormula>_FV(Table1[[#This Row],[Company]],"Shares outstanding",TRUE)</calculatedColumnFormula>
    </tableColumn>
    <tableColumn id="21" xr3:uid="{80E70D4D-C5BA-4A16-A027-B6FA6077F1D1}" name="Exchange" dataDxfId="3" totalsRowDxfId="2">
      <calculatedColumnFormula>_FV(Table1[[#This Row],[Company]],"Exchange")</calculatedColumnFormula>
    </tableColumn>
    <tableColumn id="10" xr3:uid="{DC650147-ED1C-4E2D-B42B-5AD4823F717F}" name="Industry" dataDxfId="1" totalsRowDxfId="0">
      <calculatedColumnFormula>_FV(Table1[[#This Row],[Company]],"Industry")</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99A5-5E51-4008-BD29-C5E8097B3C9D}">
  <dimension ref="A1:AH512"/>
  <sheetViews>
    <sheetView tabSelected="1" topLeftCell="C1" workbookViewId="0">
      <selection activeCell="S3" sqref="S3"/>
    </sheetView>
  </sheetViews>
  <sheetFormatPr defaultRowHeight="15" x14ac:dyDescent="0.25"/>
  <cols>
    <col min="2" max="2" width="31.140625" customWidth="1"/>
    <col min="3" max="3" width="13.28515625" bestFit="1" customWidth="1"/>
    <col min="6" max="6" width="9.140625" style="10"/>
    <col min="7" max="7" width="13.28515625" bestFit="1" customWidth="1"/>
    <col min="8" max="8" width="11.28515625" bestFit="1" customWidth="1"/>
    <col min="9" max="9" width="11.28515625" customWidth="1"/>
    <col min="11" max="11" width="11.5703125" bestFit="1" customWidth="1"/>
    <col min="12" max="13" width="11.5703125" customWidth="1"/>
    <col min="14" max="14" width="25.28515625" customWidth="1"/>
    <col min="15" max="15" width="23.5703125" customWidth="1"/>
    <col min="16" max="16" width="15" style="10" bestFit="1" customWidth="1"/>
    <col min="17" max="17" width="16" bestFit="1" customWidth="1"/>
    <col min="18" max="18" width="11" bestFit="1" customWidth="1"/>
    <col min="19" max="19" width="12.5703125" style="16" bestFit="1" customWidth="1"/>
    <col min="20" max="20" width="11" bestFit="1" customWidth="1"/>
    <col min="21" max="21" width="17.140625" customWidth="1"/>
    <col min="22" max="22" width="15.85546875" style="10" bestFit="1" customWidth="1"/>
    <col min="23" max="23" width="16.28515625" style="10" customWidth="1"/>
    <col min="24" max="24" width="15.140625" style="10" customWidth="1"/>
    <col min="25" max="25" width="11" bestFit="1" customWidth="1"/>
    <col min="26" max="26" width="13.28515625" bestFit="1" customWidth="1"/>
    <col min="27" max="27" width="15" bestFit="1" customWidth="1"/>
    <col min="28" max="28" width="13.140625" bestFit="1" customWidth="1"/>
    <col min="29" max="29" width="13.5703125" bestFit="1" customWidth="1"/>
    <col min="30" max="30" width="13.42578125" bestFit="1" customWidth="1"/>
    <col min="31" max="31" width="13.28515625" bestFit="1" customWidth="1"/>
    <col min="32" max="32" width="15" bestFit="1" customWidth="1"/>
    <col min="33" max="33" width="13.5703125" bestFit="1" customWidth="1"/>
    <col min="34" max="34" width="41.28515625" bestFit="1" customWidth="1"/>
  </cols>
  <sheetData>
    <row r="1" spans="1:34" s="13" customFormat="1" ht="33" x14ac:dyDescent="0.25">
      <c r="A1" s="11" t="s">
        <v>0</v>
      </c>
      <c r="B1" s="11" t="s">
        <v>1</v>
      </c>
      <c r="C1" s="11" t="s">
        <v>31</v>
      </c>
      <c r="D1" s="11" t="s">
        <v>8</v>
      </c>
      <c r="E1" s="11" t="s">
        <v>19</v>
      </c>
      <c r="F1" s="12" t="s">
        <v>32</v>
      </c>
      <c r="G1" s="11" t="s">
        <v>37</v>
      </c>
      <c r="H1" s="11" t="s">
        <v>18</v>
      </c>
      <c r="I1" s="11" t="s">
        <v>17</v>
      </c>
      <c r="J1" s="11" t="s">
        <v>13</v>
      </c>
      <c r="K1" s="11" t="s">
        <v>20</v>
      </c>
      <c r="L1" s="11" t="s">
        <v>21</v>
      </c>
      <c r="M1" s="11" t="s">
        <v>22</v>
      </c>
      <c r="N1" s="11" t="s">
        <v>16</v>
      </c>
      <c r="O1" s="11" t="s">
        <v>23</v>
      </c>
      <c r="P1" s="12" t="s">
        <v>27</v>
      </c>
      <c r="Q1" s="11" t="s">
        <v>3</v>
      </c>
      <c r="R1" s="11" t="s">
        <v>4</v>
      </c>
      <c r="S1" s="11" t="s">
        <v>5</v>
      </c>
      <c r="T1" s="11" t="s">
        <v>6</v>
      </c>
      <c r="U1" s="11" t="s">
        <v>7</v>
      </c>
      <c r="V1" s="12" t="s">
        <v>24</v>
      </c>
      <c r="W1" s="12" t="s">
        <v>25</v>
      </c>
      <c r="X1" s="12" t="s">
        <v>26</v>
      </c>
      <c r="Y1" s="11" t="s">
        <v>28</v>
      </c>
      <c r="Z1" s="11" t="s">
        <v>29</v>
      </c>
      <c r="AA1" s="11" t="s">
        <v>30</v>
      </c>
      <c r="AB1" s="11" t="s">
        <v>2</v>
      </c>
      <c r="AC1" s="11" t="s">
        <v>9</v>
      </c>
      <c r="AD1" s="11" t="s">
        <v>12</v>
      </c>
      <c r="AE1" s="11" t="s">
        <v>11</v>
      </c>
      <c r="AF1" s="11" t="s">
        <v>14</v>
      </c>
      <c r="AG1" s="11" t="s">
        <v>15</v>
      </c>
      <c r="AH1" s="11" t="s">
        <v>33</v>
      </c>
    </row>
    <row r="2" spans="1:34" ht="16.5" x14ac:dyDescent="0.25">
      <c r="A2" s="1">
        <v>440</v>
      </c>
      <c r="B2" s="2" t="e" vm="1">
        <v>#VALUE!</v>
      </c>
      <c r="C2" s="1" t="str">
        <f>_FV(Table1[[#This Row],[Company]],"Ticker symbol",TRUE)</f>
        <v>XEC</v>
      </c>
      <c r="D2" s="5">
        <f>_FV(Table1[[#This Row],[Company]],"P/E",TRUE)</f>
        <v>16.474464999999999</v>
      </c>
      <c r="E2" s="5">
        <f>_FV(Table1[[#This Row],[Company]],"Beta")</f>
        <v>1.003824</v>
      </c>
      <c r="F2" s="7">
        <f>ABS(_FV(Table1[[#This Row],[Company]],"Change (%)",TRUE)/_FV(Table1[[#This Row],[Company]],"Beta"))</f>
        <v>8.3706904796059856E-2</v>
      </c>
      <c r="G2" s="7">
        <f>_FV(Table1[[#This Row],[Company]],"Change (%)",TRUE)</f>
        <v>-8.4026999999999991E-2</v>
      </c>
      <c r="H2" s="7">
        <f>_FV(Table1[[#This Row],[Company]],"Volume")/_FV(Table1[[#This Row],[Company]],"Volume average",TRUE)</f>
        <v>1.5520009604876159</v>
      </c>
      <c r="I2" s="7">
        <f>(Table1[% volume]/(Table1[[#Totals],[% volume]]))</f>
        <v>5.4884567929069901</v>
      </c>
      <c r="J2" s="7">
        <f>_FV(Table1[[#This Row],[Company]],"Volume")/_FV(Table1[[#This Row],[Company]],"Shares outstanding",TRUE)</f>
        <v>2.7765425788109817E-2</v>
      </c>
      <c r="K2" s="7">
        <f>(_FV(Table1[[#This Row],[Company]],"52 week high",TRUE)-_FV(Table1[[#This Row],[Company]],"52 week low",TRUE))/_FV(Table1[[#This Row],[Company]],"Price")</f>
        <v>0.53504541886284618</v>
      </c>
      <c r="L2" s="7">
        <f>(_FV(Table1[[#This Row],[Company]],"High",TRUE)-_FV(Table1[[#This Row],[Company]],"Low",TRUE))/_FV(Table1[[#This Row],[Company]],"Price")</f>
        <v>5.6184815520915164E-2</v>
      </c>
      <c r="M2" s="7">
        <f>(Table1[day range]/Table1[year range])</f>
        <v>0.10500943198490895</v>
      </c>
      <c r="N2" s="9">
        <f>_FV(Table1[[#This Row],[Company]],"Market cap",TRUE)</f>
        <v>8552440632.8999996</v>
      </c>
      <c r="O2" s="9">
        <f>_FV(Table1[[#This Row],[Company]],"Previous close",TRUE)*_FV(Table1[[#This Row],[Company]],"Change (%)",TRUE)*_FV(Table1[[#This Row],[Company]],"Shares outstanding",TRUE)</f>
        <v>-718635929.06068838</v>
      </c>
      <c r="P2" s="7">
        <f>(_FV(Table1[[#This Row],[Company]],"Price")-_FV(Table1[[#This Row],[Company]],"52 week low",TRUE))/_FV(Table1[[#This Row],[Company]],"Price",TRUE)</f>
        <v>7.536166872266456E-2</v>
      </c>
      <c r="Q2" s="3">
        <f>_FV(Table1[[#This Row],[Company]],"52 week low",TRUE)</f>
        <v>82.45</v>
      </c>
      <c r="R2" s="3">
        <f>_FV(Table1[[#This Row],[Company]],"Low")</f>
        <v>87.74</v>
      </c>
      <c r="S2" s="14">
        <f>_FV(Table1[[#This Row],[Company]],"Price")</f>
        <v>89.17</v>
      </c>
      <c r="T2" s="3">
        <f>_FV(Table1[[#This Row],[Company]],"High")</f>
        <v>92.75</v>
      </c>
      <c r="U2" s="3">
        <f>_FV(Table1[[#This Row],[Company]],"52 week high",TRUE)</f>
        <v>130.16</v>
      </c>
      <c r="V2" s="7">
        <f>(_FV(Table1[[#This Row],[Company]],"52 week high",TRUE)-_FV(Table1[[#This Row],[Company]],"Price"))/_FV(Table1[[#This Row],[Company]],"Price",TRUE)</f>
        <v>0.45968375014018159</v>
      </c>
      <c r="W2" s="7">
        <f>((_FV(Table1[[#This Row],[Company]],"Price")-_FV(Table1[[#This Row],[Company]],"52 week low",TRUE))/(Table1[year range]*_FV(Table1[[#This Row],[Company]],"Price")))</f>
        <v>0.14085097463844057</v>
      </c>
      <c r="X2" s="7">
        <f>((_FV(Table1[[#This Row],[Company]],"Price")-_FV(Table1[[#This Row],[Company]],"Low",TRUE))/(_FV(Table1[[#This Row],[Company]],"High",TRUE)-_FV(Table1[[#This Row],[Company]],"Low",TRUE)))</f>
        <v>0.28542914171656791</v>
      </c>
      <c r="Y2" s="3">
        <f>_FV(Table1[[#This Row],[Company]],"Previous close",TRUE)</f>
        <v>97.35</v>
      </c>
      <c r="Z2" s="17">
        <f>_FV(Table1[[#This Row],[Company]],"Change")</f>
        <v>-8.18</v>
      </c>
      <c r="AA2" s="3">
        <f>_FV(Table1[[#This Row],[Company]],"Open")</f>
        <v>90</v>
      </c>
      <c r="AB2" s="1">
        <v>3.9343999999999997E-2</v>
      </c>
      <c r="AC2" s="6">
        <f>_FV(Table1[[#This Row],[Company]],"Volume")</f>
        <v>2439262</v>
      </c>
      <c r="AD2" s="6">
        <f>_FV(Table1[[#This Row],[Company]],"Volume average",TRUE)</f>
        <v>1571688.4603174599</v>
      </c>
      <c r="AE2" s="1" t="str">
        <f>_FV(Table1[[#This Row],[Company]],"Year founded",TRUE)</f>
        <v>2002</v>
      </c>
      <c r="AF2" s="6">
        <f>_FV(Table1[[#This Row],[Company]],"Shares outstanding",TRUE)</f>
        <v>87852497.513097107</v>
      </c>
      <c r="AG2" s="1" t="str">
        <f>_FV(Table1[[#This Row],[Company]],"Exchange")</f>
        <v>NYSE</v>
      </c>
      <c r="AH2" s="1" t="str">
        <f>_FV(Table1[[#This Row],[Company]],"Industry")</f>
        <v>Oil &amp; Gas E&amp;P</v>
      </c>
    </row>
    <row r="3" spans="1:34" ht="16.5" x14ac:dyDescent="0.25">
      <c r="A3" s="1">
        <v>373</v>
      </c>
      <c r="B3" s="2" t="e" vm="2">
        <v>#VALUE!</v>
      </c>
      <c r="C3" s="1" t="str">
        <f>_FV(Table1[[#This Row],[Company]],"Ticker symbol",TRUE)</f>
        <v>NWL</v>
      </c>
      <c r="D3" s="5">
        <f>_FV(Table1[[#This Row],[Company]],"P/E",TRUE)</f>
        <v>5.1387460000000003</v>
      </c>
      <c r="E3" s="5">
        <f>_FV(Table1[[#This Row],[Company]],"Beta")</f>
        <v>0.73543800000000004</v>
      </c>
      <c r="F3" s="7">
        <f>ABS(_FV(Table1[[#This Row],[Company]],"Change (%)",TRUE)/_FV(Table1[[#This Row],[Company]],"Beta"))</f>
        <v>6.9617017342046505E-2</v>
      </c>
      <c r="G3" s="7">
        <f>_FV(Table1[[#This Row],[Company]],"Change (%)",TRUE)</f>
        <v>-5.1199000000000001E-2</v>
      </c>
      <c r="H3" s="7">
        <f>_FV(Table1[[#This Row],[Company]],"Volume")/_FV(Table1[[#This Row],[Company]],"Volume average",TRUE)</f>
        <v>1.9179942902301093</v>
      </c>
      <c r="I3" s="7">
        <f>(Table1[% volume]/(Table1[[#Totals],[% volume]]))</f>
        <v>6.7827463120015654</v>
      </c>
      <c r="J3" s="7">
        <f>_FV(Table1[[#This Row],[Company]],"Volume")/_FV(Table1[[#This Row],[Company]],"Shares outstanding",TRUE)</f>
        <v>2.7267604357959611E-2</v>
      </c>
      <c r="K3" s="7">
        <f>(_FV(Table1[[#This Row],[Company]],"52 week high",TRUE)-_FV(Table1[[#This Row],[Company]],"52 week low",TRUE))/_FV(Table1[[#This Row],[Company]],"Price")</f>
        <v>1.4866310160427807</v>
      </c>
      <c r="L3" s="7">
        <f>(_FV(Table1[[#This Row],[Company]],"High",TRUE)-_FV(Table1[[#This Row],[Company]],"Low",TRUE))/_FV(Table1[[#This Row],[Company]],"Price")</f>
        <v>6.4657267865823931E-2</v>
      </c>
      <c r="M3" s="7">
        <f>(Table1[day range]/Table1[year range])</f>
        <v>4.3492478744277252E-2</v>
      </c>
      <c r="N3" s="9">
        <f>_FV(Table1[[#This Row],[Company]],"Market cap",TRUE)</f>
        <v>9949564500</v>
      </c>
      <c r="O3" s="9">
        <f>_FV(Table1[[#This Row],[Company]],"Previous close",TRUE)*_FV(Table1[[#This Row],[Company]],"Change (%)",TRUE)*_FV(Table1[[#This Row],[Company]],"Shares outstanding",TRUE)</f>
        <v>-509407752.83549953</v>
      </c>
      <c r="P3" s="7">
        <f>(_FV(Table1[[#This Row],[Company]],"Price")-_FV(Table1[[#This Row],[Company]],"52 week low",TRUE))/_FV(Table1[[#This Row],[Company]],"Price",TRUE)</f>
        <v>1.2153621779290228E-2</v>
      </c>
      <c r="Q3" s="3">
        <f>_FV(Table1[[#This Row],[Company]],"52 week low",TRUE)</f>
        <v>20.32</v>
      </c>
      <c r="R3" s="3">
        <f>_FV(Table1[[#This Row],[Company]],"Low")</f>
        <v>20.32</v>
      </c>
      <c r="S3" s="14">
        <f>_FV(Table1[[#This Row],[Company]],"Price")</f>
        <v>20.57</v>
      </c>
      <c r="T3" s="3">
        <f>_FV(Table1[[#This Row],[Company]],"High")</f>
        <v>21.65</v>
      </c>
      <c r="U3" s="3">
        <f>_FV(Table1[[#This Row],[Company]],"52 week high",TRUE)</f>
        <v>50.9</v>
      </c>
      <c r="V3" s="7">
        <f>(_FV(Table1[[#This Row],[Company]],"52 week high",TRUE)-_FV(Table1[[#This Row],[Company]],"Price"))/_FV(Table1[[#This Row],[Company]],"Price",TRUE)</f>
        <v>1.4744773942634903</v>
      </c>
      <c r="W3" s="7">
        <f>((_FV(Table1[[#This Row],[Company]],"Price")-_FV(Table1[[#This Row],[Company]],"52 week low",TRUE))/(Table1[year range]*_FV(Table1[[#This Row],[Company]],"Price")))</f>
        <v>8.1752779594506213E-3</v>
      </c>
      <c r="X3" s="7">
        <f>((_FV(Table1[[#This Row],[Company]],"Price")-_FV(Table1[[#This Row],[Company]],"Low",TRUE))/(_FV(Table1[[#This Row],[Company]],"High",TRUE)-_FV(Table1[[#This Row],[Company]],"Low",TRUE)))</f>
        <v>0.18796992481203031</v>
      </c>
      <c r="Y3" s="3">
        <f>_FV(Table1[[#This Row],[Company]],"Previous close",TRUE)</f>
        <v>21.68</v>
      </c>
      <c r="Z3" s="17">
        <f>_FV(Table1[[#This Row],[Company]],"Change")</f>
        <v>-1.1100000000000001</v>
      </c>
      <c r="AA3" s="3">
        <f>_FV(Table1[[#This Row],[Company]],"Open")</f>
        <v>21.41</v>
      </c>
      <c r="AB3" s="1">
        <v>5.2825999999999998E-2</v>
      </c>
      <c r="AC3" s="6">
        <f>_FV(Table1[[#This Row],[Company]],"Volume")</f>
        <v>12513874</v>
      </c>
      <c r="AD3" s="6">
        <f>_FV(Table1[[#This Row],[Company]],"Volume average",TRUE)</f>
        <v>6524458.421875</v>
      </c>
      <c r="AE3" s="1" t="str">
        <f>_FV(Table1[[#This Row],[Company]],"Year founded",TRUE)</f>
        <v>1903</v>
      </c>
      <c r="AF3" s="6">
        <f>_FV(Table1[[#This Row],[Company]],"Shares outstanding",TRUE)</f>
        <v>458928251.84501803</v>
      </c>
      <c r="AG3" s="1" t="str">
        <f>_FV(Table1[[#This Row],[Company]],"Exchange")</f>
        <v>NYSE</v>
      </c>
      <c r="AH3" s="1" t="str">
        <f>_FV(Table1[[#This Row],[Company]],"Industry")</f>
        <v>Household &amp; Personal Products</v>
      </c>
    </row>
    <row r="4" spans="1:34" ht="16.5" x14ac:dyDescent="0.25">
      <c r="A4" s="1">
        <v>194</v>
      </c>
      <c r="B4" s="2" t="e" vm="3">
        <v>#VALUE!</v>
      </c>
      <c r="C4" s="1" t="str">
        <f>_FV(Table1[[#This Row],[Company]],"Ticker symbol",TRUE)</f>
        <v>REGN</v>
      </c>
      <c r="D4" s="5">
        <f>_FV(Table1[[#This Row],[Company]],"P/E",TRUE)</f>
        <v>28.248588000000002</v>
      </c>
      <c r="E4" s="5">
        <f>_FV(Table1[[#This Row],[Company]],"Beta")</f>
        <v>1.260659</v>
      </c>
      <c r="F4" s="7">
        <f>ABS(_FV(Table1[[#This Row],[Company]],"Change (%)",TRUE)/_FV(Table1[[#This Row],[Company]],"Beta"))</f>
        <v>3.4044892393581452E-2</v>
      </c>
      <c r="G4" s="7">
        <f>_FV(Table1[[#This Row],[Company]],"Change (%)",TRUE)</f>
        <v>-4.2918999999999999E-2</v>
      </c>
      <c r="H4" s="7">
        <f>_FV(Table1[[#This Row],[Company]],"Volume")/_FV(Table1[[#This Row],[Company]],"Volume average",TRUE)</f>
        <v>0.72184607763534803</v>
      </c>
      <c r="I4" s="7">
        <f>(Table1[% volume]/(Table1[[#Totals],[% volume]]))</f>
        <v>2.5527181419953799</v>
      </c>
      <c r="J4" s="7">
        <f>_FV(Table1[[#This Row],[Company]],"Volume")/_FV(Table1[[#This Row],[Company]],"Shares outstanding",TRUE)</f>
        <v>5.5388656577501213E-3</v>
      </c>
      <c r="K4" s="7">
        <f>(_FV(Table1[[#This Row],[Company]],"52 week high",TRUE)-_FV(Table1[[#This Row],[Company]],"52 week low",TRUE))/_FV(Table1[[#This Row],[Company]],"Price")</f>
        <v>0.5979089231756558</v>
      </c>
      <c r="L4" s="7">
        <f>(_FV(Table1[[#This Row],[Company]],"High",TRUE)-_FV(Table1[[#This Row],[Company]],"Low",TRUE))/_FV(Table1[[#This Row],[Company]],"Price")</f>
        <v>3.3077519587132669E-2</v>
      </c>
      <c r="M4" s="7">
        <f>(Table1[day range]/Table1[year range])</f>
        <v>5.5322003577817552E-2</v>
      </c>
      <c r="N4" s="9">
        <f>_FV(Table1[[#This Row],[Company]],"Market cap",TRUE)</f>
        <v>40078099473.199997</v>
      </c>
      <c r="O4" s="9">
        <f>_FV(Table1[[#This Row],[Company]],"Previous close",TRUE)*_FV(Table1[[#This Row],[Company]],"Change (%)",TRUE)*_FV(Table1[[#This Row],[Company]],"Shares outstanding",TRUE)</f>
        <v>-1720111951.2902656</v>
      </c>
      <c r="P4" s="7">
        <f>(_FV(Table1[[#This Row],[Company]],"Price")-_FV(Table1[[#This Row],[Company]],"52 week low",TRUE))/_FV(Table1[[#This Row],[Company]],"Price",TRUE)</f>
        <v>0.24622295906088734</v>
      </c>
      <c r="Q4" s="3">
        <f>_FV(Table1[[#This Row],[Company]],"52 week low",TRUE)</f>
        <v>281.89</v>
      </c>
      <c r="R4" s="3">
        <f>_FV(Table1[[#This Row],[Company]],"Low")</f>
        <v>367.63</v>
      </c>
      <c r="S4" s="14">
        <f>_FV(Table1[[#This Row],[Company]],"Price")</f>
        <v>373.97</v>
      </c>
      <c r="T4" s="3">
        <f>_FV(Table1[[#This Row],[Company]],"High")</f>
        <v>380</v>
      </c>
      <c r="U4" s="3">
        <f>_FV(Table1[[#This Row],[Company]],"52 week high",TRUE)</f>
        <v>505.49</v>
      </c>
      <c r="V4" s="7">
        <f>(_FV(Table1[[#This Row],[Company]],"52 week high",TRUE)-_FV(Table1[[#This Row],[Company]],"Price"))/_FV(Table1[[#This Row],[Company]],"Price",TRUE)</f>
        <v>0.35168596411476849</v>
      </c>
      <c r="W4" s="7">
        <f>((_FV(Table1[[#This Row],[Company]],"Price")-_FV(Table1[[#This Row],[Company]],"52 week low",TRUE))/(Table1[year range]*_FV(Table1[[#This Row],[Company]],"Price")))</f>
        <v>0.41180679785330965</v>
      </c>
      <c r="X4" s="7">
        <f>((_FV(Table1[[#This Row],[Company]],"Price")-_FV(Table1[[#This Row],[Company]],"Low",TRUE))/(_FV(Table1[[#This Row],[Company]],"High",TRUE)-_FV(Table1[[#This Row],[Company]],"Low",TRUE)))</f>
        <v>0.51253031527890291</v>
      </c>
      <c r="Y4" s="3">
        <f>_FV(Table1[[#This Row],[Company]],"Previous close",TRUE)</f>
        <v>390.74</v>
      </c>
      <c r="Z4" s="17">
        <f>_FV(Table1[[#This Row],[Company]],"Change")</f>
        <v>-16.77</v>
      </c>
      <c r="AA4" s="3">
        <f>_FV(Table1[[#This Row],[Company]],"Open")</f>
        <v>380</v>
      </c>
      <c r="AB4" s="1">
        <v>0.120009</v>
      </c>
      <c r="AC4" s="6">
        <f>_FV(Table1[[#This Row],[Company]],"Volume")</f>
        <v>568120</v>
      </c>
      <c r="AD4" s="6">
        <f>_FV(Table1[[#This Row],[Company]],"Volume average",TRUE)</f>
        <v>787037.59375</v>
      </c>
      <c r="AE4" s="1" t="str">
        <f>_FV(Table1[[#This Row],[Company]],"Year founded",TRUE)</f>
        <v>1988</v>
      </c>
      <c r="AF4" s="6">
        <f>_FV(Table1[[#This Row],[Company]],"Shares outstanding",TRUE)</f>
        <v>102569738.120489</v>
      </c>
      <c r="AG4" s="1" t="str">
        <f>_FV(Table1[[#This Row],[Company]],"Exchange")</f>
        <v>NASDAQ</v>
      </c>
      <c r="AH4" s="1" t="str">
        <f>_FV(Table1[[#This Row],[Company]],"Industry")</f>
        <v>Biotechnology</v>
      </c>
    </row>
    <row r="5" spans="1:34" ht="16.5" x14ac:dyDescent="0.25">
      <c r="A5" s="1">
        <v>114</v>
      </c>
      <c r="B5" s="2" t="e" vm="4">
        <v>#VALUE!</v>
      </c>
      <c r="C5" s="1" t="str">
        <f>_FV(Table1[[#This Row],[Company]],"Ticker symbol",TRUE)</f>
        <v>SO</v>
      </c>
      <c r="D5" s="5">
        <f>_FV(Table1[[#This Row],[Company]],"P/E",TRUE)</f>
        <v>44.444443999999997</v>
      </c>
      <c r="E5" s="5">
        <f>_FV(Table1[[#This Row],[Company]],"Beta")</f>
        <v>5.2628000000000001E-2</v>
      </c>
      <c r="F5" s="7">
        <f>ABS(_FV(Table1[[#This Row],[Company]],"Change (%)",TRUE)/_FV(Table1[[#This Row],[Company]],"Beta"))</f>
        <v>0.80139849509766659</v>
      </c>
      <c r="G5" s="7">
        <f>_FV(Table1[[#This Row],[Company]],"Change (%)",TRUE)</f>
        <v>-4.2175999999999998E-2</v>
      </c>
      <c r="H5" s="7">
        <f>_FV(Table1[[#This Row],[Company]],"Volume")/_FV(Table1[[#This Row],[Company]],"Volume average",TRUE)</f>
        <v>1.0043105158759098</v>
      </c>
      <c r="I5" s="7">
        <f>(Table1[% volume]/(Table1[[#Totals],[% volume]]))</f>
        <v>3.5516182098980371</v>
      </c>
      <c r="J5" s="7">
        <f>_FV(Table1[[#This Row],[Company]],"Volume")/_FV(Table1[[#This Row],[Company]],"Shares outstanding",TRUE)</f>
        <v>4.9740171039843331E-3</v>
      </c>
      <c r="K5" s="7">
        <f>(_FV(Table1[[#This Row],[Company]],"52 week high",TRUE)-_FV(Table1[[#This Row],[Company]],"52 week low",TRUE))/_FV(Table1[[#This Row],[Company]],"Price")</f>
        <v>0.23675813656668784</v>
      </c>
      <c r="L5" s="7">
        <f>(_FV(Table1[[#This Row],[Company]],"High",TRUE)-_FV(Table1[[#This Row],[Company]],"Low",TRUE))/_FV(Table1[[#This Row],[Company]],"Price")</f>
        <v>1.4890448840672258E-2</v>
      </c>
      <c r="M5" s="7">
        <f>(Table1[day range]/Table1[year range])</f>
        <v>6.2893081761006567E-2</v>
      </c>
      <c r="N5" s="9">
        <f>_FV(Table1[[#This Row],[Company]],"Market cap",TRUE)</f>
        <v>47505892155.199997</v>
      </c>
      <c r="O5" s="9">
        <f>_FV(Table1[[#This Row],[Company]],"Previous close",TRUE)*_FV(Table1[[#This Row],[Company]],"Change (%)",TRUE)*_FV(Table1[[#This Row],[Company]],"Shares outstanding",TRUE)</f>
        <v>-2003608507.5377154</v>
      </c>
      <c r="P5" s="7">
        <f>(_FV(Table1[[#This Row],[Company]],"Price")-_FV(Table1[[#This Row],[Company]],"52 week low",TRUE))/_FV(Table1[[#This Row],[Company]],"Price",TRUE)</f>
        <v>9.8489683046160292E-2</v>
      </c>
      <c r="Q5" s="3">
        <f>_FV(Table1[[#This Row],[Company]],"52 week low",TRUE)</f>
        <v>42.38</v>
      </c>
      <c r="R5" s="3">
        <f>_FV(Table1[[#This Row],[Company]],"Low")</f>
        <v>46.8</v>
      </c>
      <c r="S5" s="14">
        <f>_FV(Table1[[#This Row],[Company]],"Price")</f>
        <v>47.01</v>
      </c>
      <c r="T5" s="3">
        <f>_FV(Table1[[#This Row],[Company]],"High")</f>
        <v>47.5</v>
      </c>
      <c r="U5" s="3">
        <f>_FV(Table1[[#This Row],[Company]],"52 week high",TRUE)</f>
        <v>53.51</v>
      </c>
      <c r="V5" s="7">
        <f>(_FV(Table1[[#This Row],[Company]],"52 week high",TRUE)-_FV(Table1[[#This Row],[Company]],"Price"))/_FV(Table1[[#This Row],[Company]],"Price",TRUE)</f>
        <v>0.13826845352052755</v>
      </c>
      <c r="W5" s="7">
        <f>((_FV(Table1[[#This Row],[Company]],"Price")-_FV(Table1[[#This Row],[Company]],"52 week low",TRUE))/(Table1[year range]*_FV(Table1[[#This Row],[Company]],"Price")))</f>
        <v>0.41599281221922707</v>
      </c>
      <c r="X5" s="7">
        <f>((_FV(Table1[[#This Row],[Company]],"Price")-_FV(Table1[[#This Row],[Company]],"Low",TRUE))/(_FV(Table1[[#This Row],[Company]],"High",TRUE)-_FV(Table1[[#This Row],[Company]],"Low",TRUE)))</f>
        <v>0.3</v>
      </c>
      <c r="Y5" s="3">
        <f>_FV(Table1[[#This Row],[Company]],"Previous close",TRUE)</f>
        <v>49.08</v>
      </c>
      <c r="Z5" s="17">
        <f>_FV(Table1[[#This Row],[Company]],"Change")</f>
        <v>-2.0699999999999998</v>
      </c>
      <c r="AA5" s="3">
        <f>_FV(Table1[[#This Row],[Company]],"Open")</f>
        <v>47.45</v>
      </c>
      <c r="AB5" s="1">
        <v>0.20197899999999999</v>
      </c>
      <c r="AC5" s="6">
        <f>_FV(Table1[[#This Row],[Company]],"Volume")</f>
        <v>4814489</v>
      </c>
      <c r="AD5" s="6">
        <f>_FV(Table1[[#This Row],[Company]],"Volume average",TRUE)</f>
        <v>4793825.140625</v>
      </c>
      <c r="AE5" s="1" t="str">
        <f>_FV(Table1[[#This Row],[Company]],"Year founded",TRUE)</f>
        <v>1945</v>
      </c>
      <c r="AF5" s="6">
        <f>_FV(Table1[[#This Row],[Company]],"Shares outstanding",TRUE)</f>
        <v>967927713.02363503</v>
      </c>
      <c r="AG5" s="1" t="str">
        <f>_FV(Table1[[#This Row],[Company]],"Exchange")</f>
        <v>NYSE</v>
      </c>
      <c r="AH5" s="1" t="str">
        <f>_FV(Table1[[#This Row],[Company]],"Industry")</f>
        <v>Utilities - Regulated Electric</v>
      </c>
    </row>
    <row r="6" spans="1:34" ht="16.5" x14ac:dyDescent="0.25">
      <c r="A6" s="1">
        <v>325</v>
      </c>
      <c r="B6" s="2" t="e" vm="5">
        <v>#VALUE!</v>
      </c>
      <c r="C6" s="1" t="str">
        <f>_FV(Table1[[#This Row],[Company]],"Ticker symbol",TRUE)</f>
        <v>CBRE</v>
      </c>
      <c r="D6" s="5">
        <f>_FV(Table1[[#This Row],[Company]],"P/E",TRUE)</f>
        <v>23.866347999999999</v>
      </c>
      <c r="E6" s="5">
        <f>_FV(Table1[[#This Row],[Company]],"Beta")</f>
        <v>1.802832</v>
      </c>
      <c r="F6" s="7">
        <f>ABS(_FV(Table1[[#This Row],[Company]],"Change (%)",TRUE)/_FV(Table1[[#This Row],[Company]],"Beta"))</f>
        <v>1.8005005458079291E-2</v>
      </c>
      <c r="G6" s="7">
        <f>_FV(Table1[[#This Row],[Company]],"Change (%)",TRUE)</f>
        <v>-3.2460000000000003E-2</v>
      </c>
      <c r="H6" s="7">
        <f>_FV(Table1[[#This Row],[Company]],"Volume")/_FV(Table1[[#This Row],[Company]],"Volume average",TRUE)</f>
        <v>0.25631781502021767</v>
      </c>
      <c r="I6" s="7">
        <f>(Table1[% volume]/(Table1[[#Totals],[% volume]]))</f>
        <v>0.90643581338300094</v>
      </c>
      <c r="J6" s="7">
        <f>_FV(Table1[[#This Row],[Company]],"Volume")/_FV(Table1[[#This Row],[Company]],"Shares outstanding",TRUE)</f>
        <v>1.2852445122464615E-3</v>
      </c>
      <c r="K6" s="7">
        <f>(_FV(Table1[[#This Row],[Company]],"52 week high",TRUE)-_FV(Table1[[#This Row],[Company]],"52 week low",TRUE))/_FV(Table1[[#This Row],[Company]],"Price")</f>
        <v>0.33444467597416122</v>
      </c>
      <c r="L6" s="7">
        <f>(_FV(Table1[[#This Row],[Company]],"High",TRUE)-_FV(Table1[[#This Row],[Company]],"Low",TRUE))/_FV(Table1[[#This Row],[Company]],"Price")</f>
        <v>3.646593040216712E-2</v>
      </c>
      <c r="M6" s="7">
        <f>(Table1[day range]/Table1[year range])</f>
        <v>0.10903426791277261</v>
      </c>
      <c r="N6" s="9">
        <f>_FV(Table1[[#This Row],[Company]],"Market cap",TRUE)</f>
        <v>16287123423.24</v>
      </c>
      <c r="O6" s="9">
        <f>_FV(Table1[[#This Row],[Company]],"Previous close",TRUE)*_FV(Table1[[#This Row],[Company]],"Change (%)",TRUE)*_FV(Table1[[#This Row],[Company]],"Shares outstanding",TRUE)</f>
        <v>-528680026.31837016</v>
      </c>
      <c r="P6" s="7">
        <f>(_FV(Table1[[#This Row],[Company]],"Price")-_FV(Table1[[#This Row],[Company]],"52 week low",TRUE))/_FV(Table1[[#This Row],[Company]],"Price",TRUE)</f>
        <v>0.28360075015628256</v>
      </c>
      <c r="Q6" s="3">
        <f>_FV(Table1[[#This Row],[Company]],"52 week low",TRUE)</f>
        <v>34.380000000000003</v>
      </c>
      <c r="R6" s="3">
        <f>_FV(Table1[[#This Row],[Company]],"Low")</f>
        <v>47.83</v>
      </c>
      <c r="S6" s="14">
        <f>_FV(Table1[[#This Row],[Company]],"Price")</f>
        <v>47.99</v>
      </c>
      <c r="T6" s="3">
        <f>_FV(Table1[[#This Row],[Company]],"High")</f>
        <v>49.58</v>
      </c>
      <c r="U6" s="3">
        <f>_FV(Table1[[#This Row],[Company]],"52 week high",TRUE)</f>
        <v>50.43</v>
      </c>
      <c r="V6" s="7">
        <f>(_FV(Table1[[#This Row],[Company]],"52 week high",TRUE)-_FV(Table1[[#This Row],[Company]],"Price"))/_FV(Table1[[#This Row],[Company]],"Price",TRUE)</f>
        <v>5.0843925817878673E-2</v>
      </c>
      <c r="W6" s="7">
        <f>((_FV(Table1[[#This Row],[Company]],"Price")-_FV(Table1[[#This Row],[Company]],"52 week low",TRUE))/(Table1[year range]*_FV(Table1[[#This Row],[Company]],"Price")))</f>
        <v>0.84797507788162008</v>
      </c>
      <c r="X6" s="7">
        <f>((_FV(Table1[[#This Row],[Company]],"Price")-_FV(Table1[[#This Row],[Company]],"Low",TRUE))/(_FV(Table1[[#This Row],[Company]],"High",TRUE)-_FV(Table1[[#This Row],[Company]],"Low",TRUE)))</f>
        <v>9.1428571428573538E-2</v>
      </c>
      <c r="Y6" s="3">
        <f>_FV(Table1[[#This Row],[Company]],"Previous close",TRUE)</f>
        <v>49.6</v>
      </c>
      <c r="Z6" s="17">
        <f>_FV(Table1[[#This Row],[Company]],"Change")</f>
        <v>-1.61</v>
      </c>
      <c r="AA6" s="3">
        <f>_FV(Table1[[#This Row],[Company]],"Open")</f>
        <v>49.58</v>
      </c>
      <c r="AB6" s="1">
        <v>6.2580999999999998E-2</v>
      </c>
      <c r="AC6" s="6">
        <f>_FV(Table1[[#This Row],[Company]],"Volume")</f>
        <v>422035</v>
      </c>
      <c r="AD6" s="6">
        <f>_FV(Table1[[#This Row],[Company]],"Volume average",TRUE)</f>
        <v>1646530.109375</v>
      </c>
      <c r="AE6" s="1" t="str">
        <f>_FV(Table1[[#This Row],[Company]],"Year founded",TRUE)</f>
        <v>2001</v>
      </c>
      <c r="AF6" s="6">
        <f>_FV(Table1[[#This Row],[Company]],"Shares outstanding",TRUE)</f>
        <v>328369423.855645</v>
      </c>
      <c r="AG6" s="1" t="str">
        <f>_FV(Table1[[#This Row],[Company]],"Exchange")</f>
        <v>NYSE</v>
      </c>
      <c r="AH6" s="1" t="str">
        <f>_FV(Table1[[#This Row],[Company]],"Industry")</f>
        <v>Real Estate Services</v>
      </c>
    </row>
    <row r="7" spans="1:34" ht="16.5" x14ac:dyDescent="0.25">
      <c r="A7" s="1">
        <v>227</v>
      </c>
      <c r="B7" s="2" t="e" vm="6">
        <v>#VALUE!</v>
      </c>
      <c r="C7" s="1" t="str">
        <f>_FV(Table1[[#This Row],[Company]],"Ticker symbol",TRUE)</f>
        <v>DVN</v>
      </c>
      <c r="D7" s="5">
        <f>_FV(Table1[[#This Row],[Company]],"P/E",TRUE)</f>
        <v>58.823529000000001</v>
      </c>
      <c r="E7" s="5">
        <f>_FV(Table1[[#This Row],[Company]],"Beta")</f>
        <v>2.1863649999999999</v>
      </c>
      <c r="F7" s="7">
        <f>ABS(_FV(Table1[[#This Row],[Company]],"Change (%)",TRUE)/_FV(Table1[[#This Row],[Company]],"Beta"))</f>
        <v>1.3687559030628463E-2</v>
      </c>
      <c r="G7" s="7">
        <f>_FV(Table1[[#This Row],[Company]],"Change (%)",TRUE)</f>
        <v>-2.9925999999999998E-2</v>
      </c>
      <c r="H7" s="7">
        <f>_FV(Table1[[#This Row],[Company]],"Volume")/_FV(Table1[[#This Row],[Company]],"Volume average",TRUE)</f>
        <v>0.21770448761265454</v>
      </c>
      <c r="I7" s="7">
        <f>(Table1[% volume]/(Table1[[#Totals],[% volume]]))</f>
        <v>0.76988462269288893</v>
      </c>
      <c r="J7" s="7">
        <f>_FV(Table1[[#This Row],[Company]],"Volume")/_FV(Table1[[#This Row],[Company]],"Shares outstanding",TRUE)</f>
        <v>2.6648418002188615E-3</v>
      </c>
      <c r="K7" s="7">
        <f>(_FV(Table1[[#This Row],[Company]],"52 week high",TRUE)-_FV(Table1[[#This Row],[Company]],"52 week low",TRUE))/_FV(Table1[[#This Row],[Company]],"Price")</f>
        <v>0.3976625533934503</v>
      </c>
      <c r="L7" s="7">
        <f>(_FV(Table1[[#This Row],[Company]],"High",TRUE)-_FV(Table1[[#This Row],[Company]],"Low",TRUE))/_FV(Table1[[#This Row],[Company]],"Price")</f>
        <v>2.201945894636927E-2</v>
      </c>
      <c r="M7" s="7">
        <f>(Table1[day range]/Table1[year range])</f>
        <v>5.5372221393406015E-2</v>
      </c>
      <c r="N7" s="9">
        <f>_FV(Table1[[#This Row],[Company]],"Market cap",TRUE)</f>
        <v>21756288000</v>
      </c>
      <c r="O7" s="9">
        <f>_FV(Table1[[#This Row],[Company]],"Previous close",TRUE)*_FV(Table1[[#This Row],[Company]],"Change (%)",TRUE)*_FV(Table1[[#This Row],[Company]],"Shares outstanding",TRUE)</f>
        <v>-651078674.68799984</v>
      </c>
      <c r="P7" s="7">
        <f>(_FV(Table1[[#This Row],[Company]],"Price")-_FV(Table1[[#This Row],[Company]],"52 week low",TRUE))/_FV(Table1[[#This Row],[Company]],"Price",TRUE)</f>
        <v>0.29318936877076412</v>
      </c>
      <c r="Q7" s="3">
        <f>_FV(Table1[[#This Row],[Company]],"52 week low",TRUE)</f>
        <v>29.785</v>
      </c>
      <c r="R7" s="3">
        <f>_FV(Table1[[#This Row],[Company]],"Low")</f>
        <v>42.35</v>
      </c>
      <c r="S7" s="14">
        <f>_FV(Table1[[#This Row],[Company]],"Price")</f>
        <v>42.14</v>
      </c>
      <c r="T7" s="3">
        <f>_FV(Table1[[#This Row],[Company]],"High")</f>
        <v>43.277900000000002</v>
      </c>
      <c r="U7" s="3">
        <f>_FV(Table1[[#This Row],[Company]],"52 week high",TRUE)</f>
        <v>46.542499999999997</v>
      </c>
      <c r="V7" s="7">
        <f>(_FV(Table1[[#This Row],[Company]],"52 week high",TRUE)-_FV(Table1[[#This Row],[Company]],"Price"))/_FV(Table1[[#This Row],[Company]],"Price",TRUE)</f>
        <v>0.10447318462268619</v>
      </c>
      <c r="W7" s="7">
        <f>((_FV(Table1[[#This Row],[Company]],"Price")-_FV(Table1[[#This Row],[Company]],"52 week low",TRUE))/(Table1[year range]*_FV(Table1[[#This Row],[Company]],"Price")))</f>
        <v>0.73728181411308391</v>
      </c>
      <c r="X7" s="7">
        <f>((_FV(Table1[[#This Row],[Company]],"Price")-_FV(Table1[[#This Row],[Company]],"Low",TRUE))/(_FV(Table1[[#This Row],[Company]],"High",TRUE)-_FV(Table1[[#This Row],[Company]],"Low",TRUE)))</f>
        <v>-0.22631749110895638</v>
      </c>
      <c r="Y7" s="3">
        <f>_FV(Table1[[#This Row],[Company]],"Previous close",TRUE)</f>
        <v>43.44</v>
      </c>
      <c r="Z7" s="17">
        <f>_FV(Table1[[#This Row],[Company]],"Change")</f>
        <v>-1.3</v>
      </c>
      <c r="AA7" s="3">
        <f>_FV(Table1[[#This Row],[Company]],"Open")</f>
        <v>43.12</v>
      </c>
      <c r="AB7" s="1">
        <v>9.8137000000000002E-2</v>
      </c>
      <c r="AC7" s="6">
        <f>_FV(Table1[[#This Row],[Company]],"Volume")</f>
        <v>1334647</v>
      </c>
      <c r="AD7" s="6">
        <f>_FV(Table1[[#This Row],[Company]],"Volume average",TRUE)</f>
        <v>6130544.2741935505</v>
      </c>
      <c r="AE7" s="1" t="str">
        <f>_FV(Table1[[#This Row],[Company]],"Year founded",TRUE)</f>
        <v>1971</v>
      </c>
      <c r="AF7" s="6">
        <f>_FV(Table1[[#This Row],[Company]],"Shares outstanding",TRUE)</f>
        <v>500835359.11602199</v>
      </c>
      <c r="AG7" s="1" t="str">
        <f>_FV(Table1[[#This Row],[Company]],"Exchange")</f>
        <v>NYSE</v>
      </c>
      <c r="AH7" s="1" t="str">
        <f>_FV(Table1[[#This Row],[Company]],"Industry")</f>
        <v>Oil &amp; Gas E&amp;P</v>
      </c>
    </row>
    <row r="8" spans="1:34" ht="16.5" x14ac:dyDescent="0.25">
      <c r="A8" s="1">
        <v>493</v>
      </c>
      <c r="B8" s="2" t="e" vm="7">
        <v>#VALUE!</v>
      </c>
      <c r="C8" s="1" t="str">
        <f>_FV(Table1[[#This Row],[Company]],"Ticker symbol",TRUE)</f>
        <v>NFX</v>
      </c>
      <c r="D8" s="5">
        <f>_FV(Table1[[#This Row],[Company]],"P/E",TRUE)</f>
        <v>14.59854</v>
      </c>
      <c r="E8" s="5">
        <f>_FV(Table1[[#This Row],[Company]],"Beta")</f>
        <v>1.4813289999999999</v>
      </c>
      <c r="F8" s="7">
        <f>ABS(_FV(Table1[[#This Row],[Company]],"Change (%)",TRUE)/_FV(Table1[[#This Row],[Company]],"Beta"))</f>
        <v>2.0197403817787944E-2</v>
      </c>
      <c r="G8" s="7">
        <f>_FV(Table1[[#This Row],[Company]],"Change (%)",TRUE)</f>
        <v>-2.9918999999999998E-2</v>
      </c>
      <c r="H8" s="7">
        <f>_FV(Table1[[#This Row],[Company]],"Volume")/_FV(Table1[[#This Row],[Company]],"Volume average",TRUE)</f>
        <v>0.14788331198209562</v>
      </c>
      <c r="I8" s="7">
        <f>(Table1[% volume]/(Table1[[#Totals],[% volume]]))</f>
        <v>0.52297078988321466</v>
      </c>
      <c r="J8" s="7">
        <f>_FV(Table1[[#This Row],[Company]],"Volume")/_FV(Table1[[#This Row],[Company]],"Shares outstanding",TRUE)</f>
        <v>2.2039245128118155E-3</v>
      </c>
      <c r="K8" s="7">
        <f>(_FV(Table1[[#This Row],[Company]],"52 week high",TRUE)-_FV(Table1[[#This Row],[Company]],"52 week low",TRUE))/_FV(Table1[[#This Row],[Company]],"Price")</f>
        <v>0.45283018867924546</v>
      </c>
      <c r="L8" s="7">
        <f>(_FV(Table1[[#This Row],[Company]],"High",TRUE)-_FV(Table1[[#This Row],[Company]],"Low",TRUE))/_FV(Table1[[#This Row],[Company]],"Price")</f>
        <v>1.8142235123367198E-2</v>
      </c>
      <c r="M8" s="7">
        <f>(Table1[day range]/Table1[year range])</f>
        <v>4.0064102564102547E-2</v>
      </c>
      <c r="N8" s="9">
        <f>_FV(Table1[[#This Row],[Company]],"Market cap",TRUE)</f>
        <v>5569027677.0600004</v>
      </c>
      <c r="O8" s="9">
        <f>_FV(Table1[[#This Row],[Company]],"Previous close",TRUE)*_FV(Table1[[#This Row],[Company]],"Change (%)",TRUE)*_FV(Table1[[#This Row],[Company]],"Shares outstanding",TRUE)</f>
        <v>-166619739.06995842</v>
      </c>
      <c r="P8" s="7">
        <f>(_FV(Table1[[#This Row],[Company]],"Price")-_FV(Table1[[#This Row],[Company]],"52 week low",TRUE))/_FV(Table1[[#This Row],[Company]],"Price",TRUE)</f>
        <v>0.17561683599419448</v>
      </c>
      <c r="Q8" s="3">
        <f>_FV(Table1[[#This Row],[Company]],"52 week low",TRUE)</f>
        <v>22.72</v>
      </c>
      <c r="R8" s="3">
        <f>_FV(Table1[[#This Row],[Company]],"Low")</f>
        <v>27.77</v>
      </c>
      <c r="S8" s="14">
        <f>_FV(Table1[[#This Row],[Company]],"Price")</f>
        <v>27.56</v>
      </c>
      <c r="T8" s="3">
        <f>_FV(Table1[[#This Row],[Company]],"High")</f>
        <v>28.27</v>
      </c>
      <c r="U8" s="3">
        <f>_FV(Table1[[#This Row],[Company]],"52 week high",TRUE)</f>
        <v>35.200000000000003</v>
      </c>
      <c r="V8" s="7">
        <f>(_FV(Table1[[#This Row],[Company]],"52 week high",TRUE)-_FV(Table1[[#This Row],[Company]],"Price"))/_FV(Table1[[#This Row],[Company]],"Price",TRUE)</f>
        <v>0.27721335268505098</v>
      </c>
      <c r="W8" s="7">
        <f>((_FV(Table1[[#This Row],[Company]],"Price")-_FV(Table1[[#This Row],[Company]],"52 week low",TRUE))/(Table1[year range]*_FV(Table1[[#This Row],[Company]],"Price")))</f>
        <v>0.38782051282051266</v>
      </c>
      <c r="X8" s="7">
        <f>((_FV(Table1[[#This Row],[Company]],"Price")-_FV(Table1[[#This Row],[Company]],"Low",TRUE))/(_FV(Table1[[#This Row],[Company]],"High",TRUE)-_FV(Table1[[#This Row],[Company]],"Low",TRUE)))</f>
        <v>-0.42000000000000171</v>
      </c>
      <c r="Y8" s="3">
        <f>_FV(Table1[[#This Row],[Company]],"Previous close",TRUE)</f>
        <v>28.41</v>
      </c>
      <c r="Z8" s="17">
        <f>_FV(Table1[[#This Row],[Company]],"Change")</f>
        <v>-0.85</v>
      </c>
      <c r="AA8" s="3">
        <f>_FV(Table1[[#This Row],[Company]],"Open")</f>
        <v>28.14</v>
      </c>
      <c r="AB8" s="1">
        <v>2.3383000000000001E-2</v>
      </c>
      <c r="AC8" s="6">
        <f>_FV(Table1[[#This Row],[Company]],"Volume")</f>
        <v>432021</v>
      </c>
      <c r="AD8" s="6">
        <f>_FV(Table1[[#This Row],[Company]],"Volume average",TRUE)</f>
        <v>2921364.109375</v>
      </c>
      <c r="AE8" s="1" t="e" vm="8">
        <f>_FV(Table1[[#This Row],[Company]],"Year founded",TRUE)</f>
        <v>#VALUE!</v>
      </c>
      <c r="AF8" s="6">
        <f>_FV(Table1[[#This Row],[Company]],"Shares outstanding",TRUE)</f>
        <v>196023501.48046499</v>
      </c>
      <c r="AG8" s="1" t="str">
        <f>_FV(Table1[[#This Row],[Company]],"Exchange")</f>
        <v>NYSE</v>
      </c>
      <c r="AH8" s="1" t="str">
        <f>_FV(Table1[[#This Row],[Company]],"Industry")</f>
        <v>Oil &amp; Gas E&amp;P</v>
      </c>
    </row>
    <row r="9" spans="1:34" ht="16.5" x14ac:dyDescent="0.25">
      <c r="A9" s="1">
        <v>283</v>
      </c>
      <c r="B9" s="2" t="e" vm="9">
        <v>#VALUE!</v>
      </c>
      <c r="C9" s="1" t="str">
        <f>_FV(Table1[[#This Row],[Company]],"Ticker symbol",TRUE)</f>
        <v>MRO</v>
      </c>
      <c r="D9" s="5">
        <f>_FV(Table1[[#This Row],[Company]],"P/E",TRUE)</f>
        <v>-5.2521009999999997</v>
      </c>
      <c r="E9" s="5">
        <f>_FV(Table1[[#This Row],[Company]],"Beta")</f>
        <v>2.3790179999999999</v>
      </c>
      <c r="F9" s="7">
        <f>ABS(_FV(Table1[[#This Row],[Company]],"Change (%)",TRUE)/_FV(Table1[[#This Row],[Company]],"Beta"))</f>
        <v>1.2485403641334367E-2</v>
      </c>
      <c r="G9" s="7">
        <f>_FV(Table1[[#This Row],[Company]],"Change (%)",TRUE)</f>
        <v>-2.9703E-2</v>
      </c>
      <c r="H9" s="7">
        <f>_FV(Table1[[#This Row],[Company]],"Volume")/_FV(Table1[[#This Row],[Company]],"Volume average",TRUE)</f>
        <v>0.38673817696232415</v>
      </c>
      <c r="I9" s="7">
        <f>(Table1[% volume]/(Table1[[#Totals],[% volume]]))</f>
        <v>1.3676510701117384</v>
      </c>
      <c r="J9" s="7">
        <f>_FV(Table1[[#This Row],[Company]],"Volume")/_FV(Table1[[#This Row],[Company]],"Shares outstanding",TRUE)</f>
        <v>5.210296804964684E-3</v>
      </c>
      <c r="K9" s="7">
        <f>(_FV(Table1[[#This Row],[Company]],"52 week high",TRUE)-_FV(Table1[[#This Row],[Company]],"52 week low",TRUE))/_FV(Table1[[#This Row],[Company]],"Price")</f>
        <v>0.60676953708312586</v>
      </c>
      <c r="L9" s="7">
        <f>(_FV(Table1[[#This Row],[Company]],"High",TRUE)-_FV(Table1[[#This Row],[Company]],"Low",TRUE))/_FV(Table1[[#This Row],[Company]],"Price")</f>
        <v>1.9910403185664439E-2</v>
      </c>
      <c r="M9" s="7">
        <f>(Table1[day range]/Table1[year range])</f>
        <v>3.2813781788350996E-2</v>
      </c>
      <c r="N9" s="9">
        <f>_FV(Table1[[#This Row],[Company]],"Market cap",TRUE)</f>
        <v>17334923471.91</v>
      </c>
      <c r="O9" s="9">
        <f>_FV(Table1[[#This Row],[Company]],"Previous close",TRUE)*_FV(Table1[[#This Row],[Company]],"Change (%)",TRUE)*_FV(Table1[[#This Row],[Company]],"Shares outstanding",TRUE)</f>
        <v>-514899231.88614279</v>
      </c>
      <c r="P9" s="7">
        <f>(_FV(Table1[[#This Row],[Company]],"Price")-_FV(Table1[[#This Row],[Company]],"52 week low",TRUE))/_FV(Table1[[#This Row],[Company]],"Price",TRUE)</f>
        <v>0.47486311597809849</v>
      </c>
      <c r="Q9" s="3">
        <f>_FV(Table1[[#This Row],[Company]],"52 week low",TRUE)</f>
        <v>10.55</v>
      </c>
      <c r="R9" s="3">
        <f>_FV(Table1[[#This Row],[Company]],"Low")</f>
        <v>20.21</v>
      </c>
      <c r="S9" s="14">
        <f>_FV(Table1[[#This Row],[Company]],"Price")</f>
        <v>20.09</v>
      </c>
      <c r="T9" s="3">
        <f>_FV(Table1[[#This Row],[Company]],"High")</f>
        <v>20.61</v>
      </c>
      <c r="U9" s="3">
        <f>_FV(Table1[[#This Row],[Company]],"52 week high",TRUE)</f>
        <v>22.74</v>
      </c>
      <c r="V9" s="7">
        <f>(_FV(Table1[[#This Row],[Company]],"52 week high",TRUE)-_FV(Table1[[#This Row],[Company]],"Price"))/_FV(Table1[[#This Row],[Company]],"Price",TRUE)</f>
        <v>0.13190642110502732</v>
      </c>
      <c r="W9" s="7">
        <f>((_FV(Table1[[#This Row],[Company]],"Price")-_FV(Table1[[#This Row],[Company]],"52 week low",TRUE))/(Table1[year range]*_FV(Table1[[#This Row],[Company]],"Price")))</f>
        <v>0.78260869565217395</v>
      </c>
      <c r="X9" s="7">
        <f>((_FV(Table1[[#This Row],[Company]],"Price")-_FV(Table1[[#This Row],[Company]],"Low",TRUE))/(_FV(Table1[[#This Row],[Company]],"High",TRUE)-_FV(Table1[[#This Row],[Company]],"Low",TRUE)))</f>
        <v>-0.30000000000000354</v>
      </c>
      <c r="Y9" s="3">
        <f>_FV(Table1[[#This Row],[Company]],"Previous close",TRUE)</f>
        <v>20.704999999999998</v>
      </c>
      <c r="Z9" s="17">
        <f>_FV(Table1[[#This Row],[Company]],"Change")</f>
        <v>-0.61499999999999999</v>
      </c>
      <c r="AA9" s="3">
        <f>_FV(Table1[[#This Row],[Company]],"Open")</f>
        <v>20.52</v>
      </c>
      <c r="AB9" s="1">
        <v>7.5256000000000003E-2</v>
      </c>
      <c r="AC9" s="6">
        <f>_FV(Table1[[#This Row],[Company]],"Volume")</f>
        <v>4362236</v>
      </c>
      <c r="AD9" s="6">
        <f>_FV(Table1[[#This Row],[Company]],"Volume average",TRUE)</f>
        <v>11279558.78125</v>
      </c>
      <c r="AE9" s="1" t="str">
        <f>_FV(Table1[[#This Row],[Company]],"Year founded",TRUE)</f>
        <v>2001</v>
      </c>
      <c r="AF9" s="6">
        <f>_FV(Table1[[#This Row],[Company]],"Shares outstanding",TRUE)</f>
        <v>837233686.15841603</v>
      </c>
      <c r="AG9" s="1" t="str">
        <f>_FV(Table1[[#This Row],[Company]],"Exchange")</f>
        <v>NYSE</v>
      </c>
      <c r="AH9" s="1" t="str">
        <f>_FV(Table1[[#This Row],[Company]],"Industry")</f>
        <v>Oil &amp; Gas E&amp;P</v>
      </c>
    </row>
    <row r="10" spans="1:34" ht="16.5" x14ac:dyDescent="0.25">
      <c r="A10" s="1">
        <v>280</v>
      </c>
      <c r="B10" s="2" t="e" vm="10">
        <v>#VALUE!</v>
      </c>
      <c r="C10" s="1" t="str">
        <f>_FV(Table1[[#This Row],[Company]],"Ticker symbol",TRUE)</f>
        <v>MYL</v>
      </c>
      <c r="D10" s="5">
        <f>_FV(Table1[[#This Row],[Company]],"P/E",TRUE)</f>
        <v>27.932960999999999</v>
      </c>
      <c r="E10" s="5">
        <f>_FV(Table1[[#This Row],[Company]],"Beta")</f>
        <v>1.3463069999999999</v>
      </c>
      <c r="F10" s="7">
        <f>ABS(_FV(Table1[[#This Row],[Company]],"Change (%)",TRUE)/_FV(Table1[[#This Row],[Company]],"Beta"))</f>
        <v>2.120021659250082E-2</v>
      </c>
      <c r="G10" s="7">
        <f>_FV(Table1[[#This Row],[Company]],"Change (%)",TRUE)</f>
        <v>-2.8542000000000001E-2</v>
      </c>
      <c r="H10" s="7">
        <f>_FV(Table1[[#This Row],[Company]],"Volume")/_FV(Table1[[#This Row],[Company]],"Volume average",TRUE)</f>
        <v>3.1706105081621265</v>
      </c>
      <c r="I10" s="7">
        <f>(Table1[% volume]/(Table1[[#Totals],[% volume]]))</f>
        <v>11.212466502415907</v>
      </c>
      <c r="J10" s="7">
        <f>_FV(Table1[[#This Row],[Company]],"Volume")/_FV(Table1[[#This Row],[Company]],"Shares outstanding",TRUE)</f>
        <v>2.5881899981627619E-2</v>
      </c>
      <c r="K10" s="7">
        <f>(_FV(Table1[[#This Row],[Company]],"52 week high",TRUE)-_FV(Table1[[#This Row],[Company]],"52 week low",TRUE))/_FV(Table1[[#This Row],[Company]],"Price")</f>
        <v>0.49225427350427353</v>
      </c>
      <c r="L10" s="7">
        <f>(_FV(Table1[[#This Row],[Company]],"High",TRUE)-_FV(Table1[[#This Row],[Company]],"Low",TRUE))/_FV(Table1[[#This Row],[Company]],"Price")</f>
        <v>7.2115384615384692E-2</v>
      </c>
      <c r="M10" s="7">
        <f>(Table1[day range]/Table1[year range])</f>
        <v>0.14650027129679885</v>
      </c>
      <c r="N10" s="9">
        <f>_FV(Table1[[#This Row],[Company]],"Market cap",TRUE)</f>
        <v>19227217500</v>
      </c>
      <c r="O10" s="9">
        <f>_FV(Table1[[#This Row],[Company]],"Previous close",TRUE)*_FV(Table1[[#This Row],[Company]],"Change (%)",TRUE)*_FV(Table1[[#This Row],[Company]],"Shares outstanding",TRUE)</f>
        <v>-548783241.88499975</v>
      </c>
      <c r="P10" s="7">
        <f>(_FV(Table1[[#This Row],[Company]],"Price")-_FV(Table1[[#This Row],[Company]],"52 week low",TRUE))/_FV(Table1[[#This Row],[Company]],"Price",TRUE)</f>
        <v>0.21501068376068369</v>
      </c>
      <c r="Q10" s="3">
        <f>_FV(Table1[[#This Row],[Company]],"52 week low",TRUE)</f>
        <v>29.39</v>
      </c>
      <c r="R10" s="3">
        <f>_FV(Table1[[#This Row],[Company]],"Low")</f>
        <v>35.049999999999997</v>
      </c>
      <c r="S10" s="14">
        <f>_FV(Table1[[#This Row],[Company]],"Price")</f>
        <v>37.44</v>
      </c>
      <c r="T10" s="3">
        <f>_FV(Table1[[#This Row],[Company]],"High")</f>
        <v>37.75</v>
      </c>
      <c r="U10" s="3">
        <f>_FV(Table1[[#This Row],[Company]],"52 week high",TRUE)</f>
        <v>47.82</v>
      </c>
      <c r="V10" s="7">
        <f>(_FV(Table1[[#This Row],[Company]],"52 week high",TRUE)-_FV(Table1[[#This Row],[Company]],"Price"))/_FV(Table1[[#This Row],[Company]],"Price",TRUE)</f>
        <v>0.27724358974358981</v>
      </c>
      <c r="W10" s="7">
        <f>((_FV(Table1[[#This Row],[Company]],"Price")-_FV(Table1[[#This Row],[Company]],"52 week low",TRUE))/(Table1[year range]*_FV(Table1[[#This Row],[Company]],"Price")))</f>
        <v>0.43678784590341818</v>
      </c>
      <c r="X10" s="7">
        <f>((_FV(Table1[[#This Row],[Company]],"Price")-_FV(Table1[[#This Row],[Company]],"Low",TRUE))/(_FV(Table1[[#This Row],[Company]],"High",TRUE)-_FV(Table1[[#This Row],[Company]],"Low",TRUE)))</f>
        <v>0.88518518518518441</v>
      </c>
      <c r="Y10" s="3">
        <f>_FV(Table1[[#This Row],[Company]],"Previous close",TRUE)</f>
        <v>38.54</v>
      </c>
      <c r="Z10" s="17">
        <f>_FV(Table1[[#This Row],[Company]],"Change")</f>
        <v>-1.1000000000000001</v>
      </c>
      <c r="AA10" s="3">
        <f>_FV(Table1[[#This Row],[Company]],"Open")</f>
        <v>36.5</v>
      </c>
      <c r="AB10" s="1">
        <v>7.6859999999999998E-2</v>
      </c>
      <c r="AC10" s="6">
        <f>_FV(Table1[[#This Row],[Company]],"Volume")</f>
        <v>12912219</v>
      </c>
      <c r="AD10" s="6">
        <f>_FV(Table1[[#This Row],[Company]],"Volume average",TRUE)</f>
        <v>4072470.890625</v>
      </c>
      <c r="AE10" s="1" t="str">
        <f>_FV(Table1[[#This Row],[Company]],"Year founded",TRUE)</f>
        <v>2014</v>
      </c>
      <c r="AF10" s="6">
        <f>_FV(Table1[[#This Row],[Company]],"Shares outstanding",TRUE)</f>
        <v>498889919.564089</v>
      </c>
      <c r="AG10" s="1" t="str">
        <f>_FV(Table1[[#This Row],[Company]],"Exchange")</f>
        <v>NASDAQ</v>
      </c>
      <c r="AH10" s="1" t="str">
        <f>_FV(Table1[[#This Row],[Company]],"Industry")</f>
        <v>Drug Manufacturers - Specialty &amp; Generic</v>
      </c>
    </row>
    <row r="11" spans="1:34" ht="16.5" x14ac:dyDescent="0.25">
      <c r="A11" s="1">
        <v>322</v>
      </c>
      <c r="B11" s="2" t="e" vm="11">
        <v>#VALUE!</v>
      </c>
      <c r="C11" s="1" t="str">
        <f>_FV(Table1[[#This Row],[Company]],"Ticker symbol",TRUE)</f>
        <v>CAH</v>
      </c>
      <c r="D11" s="5">
        <f>_FV(Table1[[#This Row],[Company]],"P/E",TRUE)</f>
        <v>9.3370680000000004</v>
      </c>
      <c r="E11" s="5">
        <f>_FV(Table1[[#This Row],[Company]],"Beta")</f>
        <v>1.0052650000000001</v>
      </c>
      <c r="F11" s="7">
        <f>ABS(_FV(Table1[[#This Row],[Company]],"Change (%)",TRUE)/_FV(Table1[[#This Row],[Company]],"Beta"))</f>
        <v>2.8296021447081116E-2</v>
      </c>
      <c r="G11" s="7">
        <f>_FV(Table1[[#This Row],[Company]],"Change (%)",TRUE)</f>
        <v>-2.8445000000000002E-2</v>
      </c>
      <c r="H11" s="7">
        <f>_FV(Table1[[#This Row],[Company]],"Volume")/_FV(Table1[[#This Row],[Company]],"Volume average",TRUE)</f>
        <v>0.36680573126779925</v>
      </c>
      <c r="I11" s="7">
        <f>(Table1[% volume]/(Table1[[#Totals],[% volume]]))</f>
        <v>1.2971624752226001</v>
      </c>
      <c r="J11" s="7">
        <f>_FV(Table1[[#This Row],[Company]],"Volume")/_FV(Table1[[#This Row],[Company]],"Shares outstanding",TRUE)</f>
        <v>3.9803036319630896E-3</v>
      </c>
      <c r="K11" s="7">
        <f>(_FV(Table1[[#This Row],[Company]],"52 week high",TRUE)-_FV(Table1[[#This Row],[Company]],"52 week low",TRUE))/_FV(Table1[[#This Row],[Company]],"Price")</f>
        <v>0.559416472495188</v>
      </c>
      <c r="L11" s="7">
        <f>(_FV(Table1[[#This Row],[Company]],"High",TRUE)-_FV(Table1[[#This Row],[Company]],"Low",TRUE))/_FV(Table1[[#This Row],[Company]],"Price")</f>
        <v>3.9408367946509988E-2</v>
      </c>
      <c r="M11" s="7">
        <f>(Table1[day range]/Table1[year range])</f>
        <v>7.0445490764215871E-2</v>
      </c>
      <c r="N11" s="9">
        <f>_FV(Table1[[#This Row],[Company]],"Market cap",TRUE)</f>
        <v>15291918111.780001</v>
      </c>
      <c r="O11" s="9">
        <f>_FV(Table1[[#This Row],[Company]],"Previous close",TRUE)*_FV(Table1[[#This Row],[Company]],"Change (%)",TRUE)*_FV(Table1[[#This Row],[Company]],"Shares outstanding",TRUE)</f>
        <v>-434978610.68958145</v>
      </c>
      <c r="P11" s="7">
        <f>(_FV(Table1[[#This Row],[Company]],"Price")-_FV(Table1[[#This Row],[Company]],"52 week low",TRUE))/_FV(Table1[[#This Row],[Company]],"Price",TRUE)</f>
        <v>2.4617566609259373E-2</v>
      </c>
      <c r="Q11" s="3">
        <f>_FV(Table1[[#This Row],[Company]],"52 week low",TRUE)</f>
        <v>48.14</v>
      </c>
      <c r="R11" s="3">
        <f>_FV(Table1[[#This Row],[Company]],"Low")</f>
        <v>49.195</v>
      </c>
      <c r="S11" s="14">
        <f>_FV(Table1[[#This Row],[Company]],"Price")</f>
        <v>49.354999999999997</v>
      </c>
      <c r="T11" s="3">
        <f>_FV(Table1[[#This Row],[Company]],"High")</f>
        <v>51.14</v>
      </c>
      <c r="U11" s="3">
        <f>_FV(Table1[[#This Row],[Company]],"52 week high",TRUE)</f>
        <v>75.75</v>
      </c>
      <c r="V11" s="7">
        <f>(_FV(Table1[[#This Row],[Company]],"52 week high",TRUE)-_FV(Table1[[#This Row],[Company]],"Price"))/_FV(Table1[[#This Row],[Company]],"Price",TRUE)</f>
        <v>0.5347989058859286</v>
      </c>
      <c r="W11" s="7">
        <f>((_FV(Table1[[#This Row],[Company]],"Price")-_FV(Table1[[#This Row],[Company]],"52 week low",TRUE))/(Table1[year range]*_FV(Table1[[#This Row],[Company]],"Price")))</f>
        <v>4.4005795001810802E-2</v>
      </c>
      <c r="X11" s="7">
        <f>((_FV(Table1[[#This Row],[Company]],"Price")-_FV(Table1[[#This Row],[Company]],"Low",TRUE))/(_FV(Table1[[#This Row],[Company]],"High",TRUE)-_FV(Table1[[#This Row],[Company]],"Low",TRUE)))</f>
        <v>8.2262210796913399E-2</v>
      </c>
      <c r="Y11" s="3">
        <f>_FV(Table1[[#This Row],[Company]],"Previous close",TRUE)</f>
        <v>50.8</v>
      </c>
      <c r="Z11" s="17">
        <f>_FV(Table1[[#This Row],[Company]],"Change")</f>
        <v>-1.4450000000000001</v>
      </c>
      <c r="AA11" s="3">
        <f>_FV(Table1[[#This Row],[Company]],"Open")</f>
        <v>51.14</v>
      </c>
      <c r="AB11" s="1">
        <v>6.3852999999999993E-2</v>
      </c>
      <c r="AC11" s="6">
        <f>_FV(Table1[[#This Row],[Company]],"Volume")</f>
        <v>1198159</v>
      </c>
      <c r="AD11" s="6">
        <f>_FV(Table1[[#This Row],[Company]],"Volume average",TRUE)</f>
        <v>3266467.5</v>
      </c>
      <c r="AE11" s="1" t="str">
        <f>_FV(Table1[[#This Row],[Company]],"Year founded",TRUE)</f>
        <v>1979</v>
      </c>
      <c r="AF11" s="6">
        <f>_FV(Table1[[#This Row],[Company]],"Shares outstanding",TRUE)</f>
        <v>301022010.07440901</v>
      </c>
      <c r="AG11" s="1" t="str">
        <f>_FV(Table1[[#This Row],[Company]],"Exchange")</f>
        <v>NYSE</v>
      </c>
      <c r="AH11" s="1" t="str">
        <f>_FV(Table1[[#This Row],[Company]],"Industry")</f>
        <v>Medical Distribution</v>
      </c>
    </row>
    <row r="12" spans="1:34" ht="16.5" x14ac:dyDescent="0.25">
      <c r="A12" s="1">
        <v>445</v>
      </c>
      <c r="B12" s="2" t="e" vm="12">
        <v>#VALUE!</v>
      </c>
      <c r="C12" s="1" t="str">
        <f>_FV(Table1[[#This Row],[Company]],"Ticker symbol",TRUE)</f>
        <v>IPGP</v>
      </c>
      <c r="D12" s="5">
        <f>_FV(Table1[[#This Row],[Company]],"P/E",TRUE)</f>
        <v>25</v>
      </c>
      <c r="E12" s="5">
        <f>_FV(Table1[[#This Row],[Company]],"Beta")</f>
        <v>1.8287230000000001</v>
      </c>
      <c r="F12" s="7">
        <f>ABS(_FV(Table1[[#This Row],[Company]],"Change (%)",TRUE)/_FV(Table1[[#This Row],[Company]],"Beta"))</f>
        <v>1.5467624128968684E-2</v>
      </c>
      <c r="G12" s="7">
        <f>_FV(Table1[[#This Row],[Company]],"Change (%)",TRUE)</f>
        <v>-2.8285999999999999E-2</v>
      </c>
      <c r="H12" s="7">
        <f>_FV(Table1[[#This Row],[Company]],"Volume")/_FV(Table1[[#This Row],[Company]],"Volume average",TRUE)</f>
        <v>0.6963040271228792</v>
      </c>
      <c r="I12" s="7">
        <f>(Table1[% volume]/(Table1[[#Totals],[% volume]]))</f>
        <v>2.4623918830503544</v>
      </c>
      <c r="J12" s="7">
        <f>_FV(Table1[[#This Row],[Company]],"Volume")/_FV(Table1[[#This Row],[Company]],"Shares outstanding",TRUE)</f>
        <v>4.7977456863244825E-3</v>
      </c>
      <c r="K12" s="7">
        <f>(_FV(Table1[[#This Row],[Company]],"52 week high",TRUE)-_FV(Table1[[#This Row],[Company]],"52 week low",TRUE))/_FV(Table1[[#This Row],[Company]],"Price")</f>
        <v>0.60897429766885836</v>
      </c>
      <c r="L12" s="7">
        <f>(_FV(Table1[[#This Row],[Company]],"High",TRUE)-_FV(Table1[[#This Row],[Company]],"Low",TRUE))/_FV(Table1[[#This Row],[Company]],"Price")</f>
        <v>3.6043036461446507E-2</v>
      </c>
      <c r="M12" s="7">
        <f>(Table1[day range]/Table1[year range])</f>
        <v>5.9186465831839771E-2</v>
      </c>
      <c r="N12" s="9">
        <f>_FV(Table1[[#This Row],[Company]],"Market cap",TRUE)</f>
        <v>9012812893.2000008</v>
      </c>
      <c r="O12" s="9">
        <f>_FV(Table1[[#This Row],[Company]],"Previous close",TRUE)*_FV(Table1[[#This Row],[Company]],"Change (%)",TRUE)*_FV(Table1[[#This Row],[Company]],"Shares outstanding",TRUE)</f>
        <v>-254936425.49705529</v>
      </c>
      <c r="P12" s="7">
        <f>(_FV(Table1[[#This Row],[Company]],"Price")-_FV(Table1[[#This Row],[Company]],"52 week low",TRUE))/_FV(Table1[[#This Row],[Company]],"Price",TRUE)</f>
        <v>3.0304841601912859E-2</v>
      </c>
      <c r="Q12" s="3">
        <f>_FV(Table1[[#This Row],[Company]],"52 week low",TRUE)</f>
        <v>162.22999999999999</v>
      </c>
      <c r="R12" s="3">
        <f>_FV(Table1[[#This Row],[Company]],"Low")</f>
        <v>167.29</v>
      </c>
      <c r="S12" s="14">
        <f>_FV(Table1[[#This Row],[Company]],"Price")</f>
        <v>167.3</v>
      </c>
      <c r="T12" s="3">
        <f>_FV(Table1[[#This Row],[Company]],"High")</f>
        <v>173.32</v>
      </c>
      <c r="U12" s="3">
        <f>_FV(Table1[[#This Row],[Company]],"52 week high",TRUE)</f>
        <v>264.1114</v>
      </c>
      <c r="V12" s="7">
        <f>(_FV(Table1[[#This Row],[Company]],"52 week high",TRUE)-_FV(Table1[[#This Row],[Company]],"Price"))/_FV(Table1[[#This Row],[Company]],"Price",TRUE)</f>
        <v>0.57866945606694553</v>
      </c>
      <c r="W12" s="7">
        <f>((_FV(Table1[[#This Row],[Company]],"Price")-_FV(Table1[[#This Row],[Company]],"52 week low",TRUE))/(Table1[year range]*_FV(Table1[[#This Row],[Company]],"Price")))</f>
        <v>4.976374490338787E-2</v>
      </c>
      <c r="X12" s="7">
        <f>((_FV(Table1[[#This Row],[Company]],"Price")-_FV(Table1[[#This Row],[Company]],"Low",TRUE))/(_FV(Table1[[#This Row],[Company]],"High",TRUE)-_FV(Table1[[#This Row],[Company]],"Low",TRUE)))</f>
        <v>1.6583747927063556E-3</v>
      </c>
      <c r="Y12" s="3">
        <f>_FV(Table1[[#This Row],[Company]],"Previous close",TRUE)</f>
        <v>172.17</v>
      </c>
      <c r="Z12" s="17">
        <f>_FV(Table1[[#This Row],[Company]],"Change")</f>
        <v>-4.87</v>
      </c>
      <c r="AA12" s="3">
        <f>_FV(Table1[[#This Row],[Company]],"Open")</f>
        <v>171.36</v>
      </c>
      <c r="AB12" s="1">
        <v>3.7830999999999997E-2</v>
      </c>
      <c r="AC12" s="6">
        <f>_FV(Table1[[#This Row],[Company]],"Volume")</f>
        <v>251154</v>
      </c>
      <c r="AD12" s="6">
        <f>_FV(Table1[[#This Row],[Company]],"Volume average",TRUE)</f>
        <v>360695.88888888899</v>
      </c>
      <c r="AE12" s="1" t="str">
        <f>_FV(Table1[[#This Row],[Company]],"Year founded",TRUE)</f>
        <v>1998</v>
      </c>
      <c r="AF12" s="6">
        <f>_FV(Table1[[#This Row],[Company]],"Shares outstanding",TRUE)</f>
        <v>52348335.326711997</v>
      </c>
      <c r="AG12" s="1" t="str">
        <f>_FV(Table1[[#This Row],[Company]],"Exchange")</f>
        <v>NASDAQ</v>
      </c>
      <c r="AH12" s="1" t="str">
        <f>_FV(Table1[[#This Row],[Company]],"Industry")</f>
        <v>Semiconductor Equipment &amp; Materials</v>
      </c>
    </row>
    <row r="13" spans="1:34" ht="16.5" x14ac:dyDescent="0.25">
      <c r="A13" s="1">
        <v>478</v>
      </c>
      <c r="B13" s="2" t="e" vm="13">
        <v>#VALUE!</v>
      </c>
      <c r="C13" s="1" t="str">
        <f>_FV(Table1[[#This Row],[Company]],"Ticker symbol",TRUE)</f>
        <v>DISH</v>
      </c>
      <c r="D13" s="5">
        <f>_FV(Table1[[#This Row],[Company]],"P/E",TRUE)</f>
        <v>7.6394190000000002</v>
      </c>
      <c r="E13" s="5">
        <f>_FV(Table1[[#This Row],[Company]],"Beta")</f>
        <v>1.1016049999999999</v>
      </c>
      <c r="F13" s="7">
        <f>ABS(_FV(Table1[[#This Row],[Company]],"Change (%)",TRUE)/_FV(Table1[[#This Row],[Company]],"Beta"))</f>
        <v>2.5476463886783381E-2</v>
      </c>
      <c r="G13" s="7">
        <f>_FV(Table1[[#This Row],[Company]],"Change (%)",TRUE)</f>
        <v>-2.8065000000000003E-2</v>
      </c>
      <c r="H13" s="7">
        <f>_FV(Table1[[#This Row],[Company]],"Volume")/_FV(Table1[[#This Row],[Company]],"Volume average",TRUE)</f>
        <v>0.30585545202626518</v>
      </c>
      <c r="I13" s="7">
        <f>(Table1[% volume]/(Table1[[#Totals],[% volume]]))</f>
        <v>1.0816194551798333</v>
      </c>
      <c r="J13" s="7">
        <f>_FV(Table1[[#This Row],[Company]],"Volume")/_FV(Table1[[#This Row],[Company]],"Shares outstanding",TRUE)</f>
        <v>2.329373812945232E-3</v>
      </c>
      <c r="K13" s="7">
        <f>(_FV(Table1[[#This Row],[Company]],"52 week high",TRUE)-_FV(Table1[[#This Row],[Company]],"52 week low",TRUE))/_FV(Table1[[#This Row],[Company]],"Price")</f>
        <v>0.87258200168208577</v>
      </c>
      <c r="L13" s="7">
        <f>(_FV(Table1[[#This Row],[Company]],"High",TRUE)-_FV(Table1[[#This Row],[Company]],"Low",TRUE))/_FV(Table1[[#This Row],[Company]],"Price")</f>
        <v>3.840762545556483E-2</v>
      </c>
      <c r="M13" s="7">
        <f>(Table1[day range]/Table1[year range])</f>
        <v>4.4016064257028031E-2</v>
      </c>
      <c r="N13" s="9">
        <f>_FV(Table1[[#This Row],[Company]],"Market cap",TRUE)</f>
        <v>16601036332.209</v>
      </c>
      <c r="O13" s="9">
        <f>_FV(Table1[[#This Row],[Company]],"Previous close",TRUE)*_FV(Table1[[#This Row],[Company]],"Change (%)",TRUE)*_FV(Table1[[#This Row],[Company]],"Shares outstanding",TRUE)</f>
        <v>-465908084.66344559</v>
      </c>
      <c r="P13" s="7">
        <f>(_FV(Table1[[#This Row],[Company]],"Price")-_FV(Table1[[#This Row],[Company]],"52 week low",TRUE))/_FV(Table1[[#This Row],[Company]],"Price",TRUE)</f>
        <v>0.19273899635548078</v>
      </c>
      <c r="Q13" s="3">
        <f>_FV(Table1[[#This Row],[Company]],"52 week low",TRUE)</f>
        <v>28.795000000000002</v>
      </c>
      <c r="R13" s="3">
        <f>_FV(Table1[[#This Row],[Company]],"Low")</f>
        <v>35.46</v>
      </c>
      <c r="S13" s="14">
        <f>_FV(Table1[[#This Row],[Company]],"Price")</f>
        <v>35.67</v>
      </c>
      <c r="T13" s="3">
        <f>_FV(Table1[[#This Row],[Company]],"High")</f>
        <v>36.83</v>
      </c>
      <c r="U13" s="3">
        <f>_FV(Table1[[#This Row],[Company]],"52 week high",TRUE)</f>
        <v>59.92</v>
      </c>
      <c r="V13" s="7">
        <f>(_FV(Table1[[#This Row],[Company]],"52 week high",TRUE)-_FV(Table1[[#This Row],[Company]],"Price"))/_FV(Table1[[#This Row],[Company]],"Price",TRUE)</f>
        <v>0.67984300532660491</v>
      </c>
      <c r="W13" s="7">
        <f>((_FV(Table1[[#This Row],[Company]],"Price")-_FV(Table1[[#This Row],[Company]],"52 week low",TRUE))/(Table1[year range]*_FV(Table1[[#This Row],[Company]],"Price")))</f>
        <v>0.22088353413654618</v>
      </c>
      <c r="X13" s="7">
        <f>((_FV(Table1[[#This Row],[Company]],"Price")-_FV(Table1[[#This Row],[Company]],"Low",TRUE))/(_FV(Table1[[#This Row],[Company]],"High",TRUE)-_FV(Table1[[#This Row],[Company]],"Low",TRUE)))</f>
        <v>0.15328467153284761</v>
      </c>
      <c r="Y13" s="3">
        <f>_FV(Table1[[#This Row],[Company]],"Previous close",TRUE)</f>
        <v>36.700000000000003</v>
      </c>
      <c r="Z13" s="17">
        <f>_FV(Table1[[#This Row],[Company]],"Change")</f>
        <v>-1.03</v>
      </c>
      <c r="AA13" s="3">
        <f>_FV(Table1[[#This Row],[Company]],"Open")</f>
        <v>36.49</v>
      </c>
      <c r="AB13" s="1">
        <v>2.8809000000000001E-2</v>
      </c>
      <c r="AC13" s="6">
        <f>_FV(Table1[[#This Row],[Company]],"Volume")</f>
        <v>1053679</v>
      </c>
      <c r="AD13" s="6">
        <f>_FV(Table1[[#This Row],[Company]],"Volume average",TRUE)</f>
        <v>3445022.78125</v>
      </c>
      <c r="AE13" s="1" t="str">
        <f>_FV(Table1[[#This Row],[Company]],"Year founded",TRUE)</f>
        <v>1995</v>
      </c>
      <c r="AF13" s="6">
        <f>_FV(Table1[[#This Row],[Company]],"Shares outstanding",TRUE)</f>
        <v>452344314.229128</v>
      </c>
      <c r="AG13" s="1" t="str">
        <f>_FV(Table1[[#This Row],[Company]],"Exchange")</f>
        <v>NASDAQ</v>
      </c>
      <c r="AH13" s="1" t="str">
        <f>_FV(Table1[[#This Row],[Company]],"Industry")</f>
        <v>Pay TV</v>
      </c>
    </row>
    <row r="14" spans="1:34" ht="16.5" x14ac:dyDescent="0.25">
      <c r="A14" s="1">
        <v>451</v>
      </c>
      <c r="B14" s="2" t="e" vm="14">
        <v>#VALUE!</v>
      </c>
      <c r="C14" s="1" t="str">
        <f>_FV(Table1[[#This Row],[Company]],"Ticker symbol",TRUE)</f>
        <v>BWA</v>
      </c>
      <c r="D14" s="5">
        <f>_FV(Table1[[#This Row],[Company]],"P/E",TRUE)</f>
        <v>17.889088000000001</v>
      </c>
      <c r="E14" s="5">
        <f>_FV(Table1[[#This Row],[Company]],"Beta")</f>
        <v>1.8463609999999999</v>
      </c>
      <c r="F14" s="7">
        <f>ABS(_FV(Table1[[#This Row],[Company]],"Change (%)",TRUE)/_FV(Table1[[#This Row],[Company]],"Beta"))</f>
        <v>1.4663437973397401E-2</v>
      </c>
      <c r="G14" s="7">
        <f>_FV(Table1[[#This Row],[Company]],"Change (%)",TRUE)</f>
        <v>-2.7073999999999997E-2</v>
      </c>
      <c r="H14" s="7">
        <f>_FV(Table1[[#This Row],[Company]],"Volume")/_FV(Table1[[#This Row],[Company]],"Volume average",TRUE)</f>
        <v>0.24762352166915469</v>
      </c>
      <c r="I14" s="7">
        <f>(Table1[% volume]/(Table1[[#Totals],[% volume]]))</f>
        <v>0.8756895351157663</v>
      </c>
      <c r="J14" s="7">
        <f>_FV(Table1[[#This Row],[Company]],"Volume")/_FV(Table1[[#This Row],[Company]],"Shares outstanding",TRUE)</f>
        <v>2.0366607962001293E-3</v>
      </c>
      <c r="K14" s="7">
        <f>(_FV(Table1[[#This Row],[Company]],"52 week high",TRUE)-_FV(Table1[[#This Row],[Company]],"52 week low",TRUE))/_FV(Table1[[#This Row],[Company]],"Price")</f>
        <v>0.3583148558758314</v>
      </c>
      <c r="L14" s="7">
        <f>(_FV(Table1[[#This Row],[Company]],"High",TRUE)-_FV(Table1[[#This Row],[Company]],"Low",TRUE))/_FV(Table1[[#This Row],[Company]],"Price")</f>
        <v>2.216407982261643E-2</v>
      </c>
      <c r="M14" s="7">
        <f>(Table1[day range]/Table1[year range])</f>
        <v>6.1856435643564432E-2</v>
      </c>
      <c r="N14" s="9">
        <f>_FV(Table1[[#This Row],[Company]],"Market cap",TRUE)</f>
        <v>9428270012.2800007</v>
      </c>
      <c r="O14" s="9">
        <f>_FV(Table1[[#This Row],[Company]],"Previous close",TRUE)*_FV(Table1[[#This Row],[Company]],"Change (%)",TRUE)*_FV(Table1[[#This Row],[Company]],"Shares outstanding",TRUE)</f>
        <v>-255260982.31246886</v>
      </c>
      <c r="P14" s="7">
        <f>(_FV(Table1[[#This Row],[Company]],"Price")-_FV(Table1[[#This Row],[Company]],"52 week low",TRUE))/_FV(Table1[[#This Row],[Company]],"Price",TRUE)</f>
        <v>6.7405764966740556E-2</v>
      </c>
      <c r="Q14" s="3">
        <f>_FV(Table1[[#This Row],[Company]],"52 week low",TRUE)</f>
        <v>42.06</v>
      </c>
      <c r="R14" s="3">
        <f>_FV(Table1[[#This Row],[Company]],"Low")</f>
        <v>45.11</v>
      </c>
      <c r="S14" s="14">
        <f>_FV(Table1[[#This Row],[Company]],"Price")</f>
        <v>45.1</v>
      </c>
      <c r="T14" s="3">
        <f>_FV(Table1[[#This Row],[Company]],"High")</f>
        <v>46.1096</v>
      </c>
      <c r="U14" s="3">
        <f>_FV(Table1[[#This Row],[Company]],"52 week high",TRUE)</f>
        <v>58.22</v>
      </c>
      <c r="V14" s="7">
        <f>(_FV(Table1[[#This Row],[Company]],"52 week high",TRUE)-_FV(Table1[[#This Row],[Company]],"Price"))/_FV(Table1[[#This Row],[Company]],"Price",TRUE)</f>
        <v>0.29090909090909084</v>
      </c>
      <c r="W14" s="7">
        <f>((_FV(Table1[[#This Row],[Company]],"Price")-_FV(Table1[[#This Row],[Company]],"52 week low",TRUE))/(Table1[year range]*_FV(Table1[[#This Row],[Company]],"Price")))</f>
        <v>0.18811881188118812</v>
      </c>
      <c r="X14" s="7">
        <f>((_FV(Table1[[#This Row],[Company]],"Price")-_FV(Table1[[#This Row],[Company]],"Low",TRUE))/(_FV(Table1[[#This Row],[Company]],"High",TRUE)-_FV(Table1[[#This Row],[Company]],"Low",TRUE)))</f>
        <v>-1.0004001600638256E-2</v>
      </c>
      <c r="Y14" s="3">
        <f>_FV(Table1[[#This Row],[Company]],"Previous close",TRUE)</f>
        <v>46.354999999999997</v>
      </c>
      <c r="Z14" s="17">
        <f>_FV(Table1[[#This Row],[Company]],"Change")</f>
        <v>-1.2549999999999999</v>
      </c>
      <c r="AA14" s="3">
        <f>_FV(Table1[[#This Row],[Company]],"Open")</f>
        <v>46</v>
      </c>
      <c r="AB14" s="1">
        <v>3.6455000000000001E-2</v>
      </c>
      <c r="AC14" s="6">
        <f>_FV(Table1[[#This Row],[Company]],"Volume")</f>
        <v>414242</v>
      </c>
      <c r="AD14" s="6">
        <f>_FV(Table1[[#This Row],[Company]],"Volume average",TRUE)</f>
        <v>1672870.15873016</v>
      </c>
      <c r="AE14" s="1" t="str">
        <f>_FV(Table1[[#This Row],[Company]],"Year founded",TRUE)</f>
        <v>1987</v>
      </c>
      <c r="AF14" s="6">
        <f>_FV(Table1[[#This Row],[Company]],"Shares outstanding",TRUE)</f>
        <v>203392730.28324899</v>
      </c>
      <c r="AG14" s="1" t="str">
        <f>_FV(Table1[[#This Row],[Company]],"Exchange")</f>
        <v>NYSE</v>
      </c>
      <c r="AH14" s="1" t="str">
        <f>_FV(Table1[[#This Row],[Company]],"Industry")</f>
        <v>Auto Parts</v>
      </c>
    </row>
    <row r="15" spans="1:34" ht="16.5" x14ac:dyDescent="0.25">
      <c r="A15" s="1">
        <v>65</v>
      </c>
      <c r="B15" s="2" t="e" vm="15">
        <v>#VALUE!</v>
      </c>
      <c r="C15" s="1" t="str">
        <f>_FV(Table1[[#This Row],[Company]],"Ticker symbol",TRUE)</f>
        <v>COP</v>
      </c>
      <c r="D15" s="5">
        <f>_FV(Table1[[#This Row],[Company]],"P/E",TRUE)</f>
        <v>19.230768999999999</v>
      </c>
      <c r="E15" s="5">
        <f>_FV(Table1[[#This Row],[Company]],"Beta")</f>
        <v>1.207438</v>
      </c>
      <c r="F15" s="7">
        <f>ABS(_FV(Table1[[#This Row],[Company]],"Change (%)",TRUE)/_FV(Table1[[#This Row],[Company]],"Beta"))</f>
        <v>2.0449083099919003E-2</v>
      </c>
      <c r="G15" s="7">
        <f>_FV(Table1[[#This Row],[Company]],"Change (%)",TRUE)</f>
        <v>-2.4691000000000001E-2</v>
      </c>
      <c r="H15" s="7">
        <f>_FV(Table1[[#This Row],[Company]],"Volume")/_FV(Table1[[#This Row],[Company]],"Volume average",TRUE)</f>
        <v>0.24624045979791395</v>
      </c>
      <c r="I15" s="7">
        <f>(Table1[% volume]/(Table1[[#Totals],[% volume]]))</f>
        <v>0.87079851022887655</v>
      </c>
      <c r="J15" s="7">
        <f>_FV(Table1[[#This Row],[Company]],"Volume")/_FV(Table1[[#This Row],[Company]],"Shares outstanding",TRUE)</f>
        <v>1.3358833569709263E-3</v>
      </c>
      <c r="K15" s="7">
        <f>(_FV(Table1[[#This Row],[Company]],"52 week high",TRUE)-_FV(Table1[[#This Row],[Company]],"52 week low",TRUE))/_FV(Table1[[#This Row],[Company]],"Price")</f>
        <v>0.44289732770745427</v>
      </c>
      <c r="L15" s="7">
        <f>(_FV(Table1[[#This Row],[Company]],"High",TRUE)-_FV(Table1[[#This Row],[Company]],"Low",TRUE))/_FV(Table1[[#This Row],[Company]],"Price")</f>
        <v>1.8424753867791875E-2</v>
      </c>
      <c r="M15" s="7">
        <f>(Table1[day range]/Table1[year range])</f>
        <v>4.1600508097808901E-2</v>
      </c>
      <c r="N15" s="9">
        <f>_FV(Table1[[#This Row],[Company]],"Market cap",TRUE)</f>
        <v>82950363085.039993</v>
      </c>
      <c r="O15" s="9">
        <f>_FV(Table1[[#This Row],[Company]],"Previous close",TRUE)*_FV(Table1[[#This Row],[Company]],"Change (%)",TRUE)*_FV(Table1[[#This Row],[Company]],"Shares outstanding",TRUE)</f>
        <v>-2048127414.9327147</v>
      </c>
      <c r="P15" s="7">
        <f>(_FV(Table1[[#This Row],[Company]],"Price")-_FV(Table1[[#This Row],[Company]],"52 week low",TRUE))/_FV(Table1[[#This Row],[Company]],"Price",TRUE)</f>
        <v>0.4055555555555555</v>
      </c>
      <c r="Q15" s="3">
        <f>_FV(Table1[[#This Row],[Company]],"52 week low",TRUE)</f>
        <v>42.265000000000001</v>
      </c>
      <c r="R15" s="3">
        <f>_FV(Table1[[#This Row],[Company]],"Low")</f>
        <v>71.23</v>
      </c>
      <c r="S15" s="14">
        <f>_FV(Table1[[#This Row],[Company]],"Price")</f>
        <v>71.099999999999994</v>
      </c>
      <c r="T15" s="3">
        <f>_FV(Table1[[#This Row],[Company]],"High")</f>
        <v>72.540000000000006</v>
      </c>
      <c r="U15" s="3">
        <f>_FV(Table1[[#This Row],[Company]],"52 week high",TRUE)</f>
        <v>73.754999999999995</v>
      </c>
      <c r="V15" s="7">
        <f>(_FV(Table1[[#This Row],[Company]],"52 week high",TRUE)-_FV(Table1[[#This Row],[Company]],"Price"))/_FV(Table1[[#This Row],[Company]],"Price",TRUE)</f>
        <v>3.7341772151898753E-2</v>
      </c>
      <c r="W15" s="7">
        <f>((_FV(Table1[[#This Row],[Company]],"Price")-_FV(Table1[[#This Row],[Company]],"52 week low",TRUE))/(Table1[year range]*_FV(Table1[[#This Row],[Company]],"Price")))</f>
        <v>0.91568751984757057</v>
      </c>
      <c r="X15" s="7">
        <f>((_FV(Table1[[#This Row],[Company]],"Price")-_FV(Table1[[#This Row],[Company]],"Low",TRUE))/(_FV(Table1[[#This Row],[Company]],"High",TRUE)-_FV(Table1[[#This Row],[Company]],"Low",TRUE)))</f>
        <v>-9.9236641221381247E-2</v>
      </c>
      <c r="Y15" s="3">
        <f>_FV(Table1[[#This Row],[Company]],"Previous close",TRUE)</f>
        <v>72.900000000000006</v>
      </c>
      <c r="Z15" s="17">
        <f>_FV(Table1[[#This Row],[Company]],"Change")</f>
        <v>-1.8</v>
      </c>
      <c r="AA15" s="3">
        <f>_FV(Table1[[#This Row],[Company]],"Open")</f>
        <v>72.23</v>
      </c>
      <c r="AB15" s="1">
        <v>0.34875</v>
      </c>
      <c r="AC15" s="6">
        <f>_FV(Table1[[#This Row],[Company]],"Volume")</f>
        <v>1520055</v>
      </c>
      <c r="AD15" s="6">
        <f>_FV(Table1[[#This Row],[Company]],"Volume average",TRUE)</f>
        <v>6173051.3387096804</v>
      </c>
      <c r="AE15" s="1" t="str">
        <f>_FV(Table1[[#This Row],[Company]],"Year founded",TRUE)</f>
        <v>2001</v>
      </c>
      <c r="AF15" s="6">
        <f>_FV(Table1[[#This Row],[Company]],"Shares outstanding",TRUE)</f>
        <v>1137865062.8949201</v>
      </c>
      <c r="AG15" s="1" t="str">
        <f>_FV(Table1[[#This Row],[Company]],"Exchange")</f>
        <v>NYSE</v>
      </c>
      <c r="AH15" s="1" t="str">
        <f>_FV(Table1[[#This Row],[Company]],"Industry")</f>
        <v>Oil &amp; Gas E&amp;P</v>
      </c>
    </row>
    <row r="16" spans="1:34" ht="16.5" x14ac:dyDescent="0.25">
      <c r="A16" s="1">
        <v>296</v>
      </c>
      <c r="B16" s="2" t="e" vm="16">
        <v>#VALUE!</v>
      </c>
      <c r="C16" s="1" t="str">
        <f>_FV(Table1[[#This Row],[Company]],"Ticker symbol",TRUE)</f>
        <v>HES</v>
      </c>
      <c r="D16" s="5">
        <f>_FV(Table1[[#This Row],[Company]],"P/E",TRUE)</f>
        <v>-2.1843599999999999</v>
      </c>
      <c r="E16" s="5">
        <f>_FV(Table1[[#This Row],[Company]],"Beta")</f>
        <v>1.377435</v>
      </c>
      <c r="F16" s="7">
        <f>ABS(_FV(Table1[[#This Row],[Company]],"Change (%)",TRUE)/_FV(Table1[[#This Row],[Company]],"Beta"))</f>
        <v>1.7272684373491311E-2</v>
      </c>
      <c r="G16" s="7">
        <f>_FV(Table1[[#This Row],[Company]],"Change (%)",TRUE)</f>
        <v>-2.3792000000000001E-2</v>
      </c>
      <c r="H16" s="7">
        <f>_FV(Table1[[#This Row],[Company]],"Volume")/_FV(Table1[[#This Row],[Company]],"Volume average",TRUE)</f>
        <v>0.27548198619291897</v>
      </c>
      <c r="I16" s="7">
        <f>(Table1[% volume]/(Table1[[#Totals],[% volume]]))</f>
        <v>0.97420750175888848</v>
      </c>
      <c r="J16" s="7">
        <f>_FV(Table1[[#This Row],[Company]],"Volume")/_FV(Table1[[#This Row],[Company]],"Shares outstanding",TRUE)</f>
        <v>3.129070623295475E-3</v>
      </c>
      <c r="K16" s="7">
        <f>(_FV(Table1[[#This Row],[Company]],"52 week high",TRUE)-_FV(Table1[[#This Row],[Company]],"52 week low",TRUE))/_FV(Table1[[#This Row],[Company]],"Price")</f>
        <v>0.51622239146991622</v>
      </c>
      <c r="L16" s="7">
        <f>(_FV(Table1[[#This Row],[Company]],"High",TRUE)-_FV(Table1[[#This Row],[Company]],"Low",TRUE))/_FV(Table1[[#This Row],[Company]],"Price")</f>
        <v>2.1172886519420963E-2</v>
      </c>
      <c r="M16" s="7">
        <f>(Table1[day range]/Table1[year range])</f>
        <v>4.1015048686927888E-2</v>
      </c>
      <c r="N16" s="9">
        <f>_FV(Table1[[#This Row],[Company]],"Market cap",TRUE)</f>
        <v>19770430488.029999</v>
      </c>
      <c r="O16" s="9">
        <f>_FV(Table1[[#This Row],[Company]],"Previous close",TRUE)*_FV(Table1[[#This Row],[Company]],"Change (%)",TRUE)*_FV(Table1[[#This Row],[Company]],"Shares outstanding",TRUE)</f>
        <v>-470378082.17121053</v>
      </c>
      <c r="P16" s="7">
        <f>(_FV(Table1[[#This Row],[Company]],"Price")-_FV(Table1[[#This Row],[Company]],"52 week low",TRUE))/_FV(Table1[[#This Row],[Company]],"Price",TRUE)</f>
        <v>0.43259710586443267</v>
      </c>
      <c r="Q16" s="3">
        <f>_FV(Table1[[#This Row],[Company]],"52 week low",TRUE)</f>
        <v>37.25</v>
      </c>
      <c r="R16" s="3">
        <f>_FV(Table1[[#This Row],[Company]],"Low")</f>
        <v>65.680000000000007</v>
      </c>
      <c r="S16" s="14">
        <f>_FV(Table1[[#This Row],[Company]],"Price")</f>
        <v>65.650000000000006</v>
      </c>
      <c r="T16" s="3">
        <f>_FV(Table1[[#This Row],[Company]],"High")</f>
        <v>67.069999999999993</v>
      </c>
      <c r="U16" s="3">
        <f>_FV(Table1[[#This Row],[Company]],"52 week high",TRUE)</f>
        <v>71.14</v>
      </c>
      <c r="V16" s="7">
        <f>(_FV(Table1[[#This Row],[Company]],"52 week high",TRUE)-_FV(Table1[[#This Row],[Company]],"Price"))/_FV(Table1[[#This Row],[Company]],"Price",TRUE)</f>
        <v>8.3625285605483546E-2</v>
      </c>
      <c r="W16" s="7">
        <f>((_FV(Table1[[#This Row],[Company]],"Price")-_FV(Table1[[#This Row],[Company]],"52 week low",TRUE))/(Table1[year range]*_FV(Table1[[#This Row],[Company]],"Price")))</f>
        <v>0.83800531130126898</v>
      </c>
      <c r="X16" s="7">
        <f>((_FV(Table1[[#This Row],[Company]],"Price")-_FV(Table1[[#This Row],[Company]],"Low",TRUE))/(_FV(Table1[[#This Row],[Company]],"High",TRUE)-_FV(Table1[[#This Row],[Company]],"Low",TRUE)))</f>
        <v>-2.1582733812950668E-2</v>
      </c>
      <c r="Y16" s="3">
        <f>_FV(Table1[[#This Row],[Company]],"Previous close",TRUE)</f>
        <v>67.25</v>
      </c>
      <c r="Z16" s="17">
        <f>_FV(Table1[[#This Row],[Company]],"Change")</f>
        <v>-1.6</v>
      </c>
      <c r="AA16" s="3">
        <f>_FV(Table1[[#This Row],[Company]],"Open")</f>
        <v>66.53</v>
      </c>
      <c r="AB16" s="1">
        <v>7.0250000000000007E-2</v>
      </c>
      <c r="AC16" s="6">
        <f>_FV(Table1[[#This Row],[Company]],"Volume")</f>
        <v>919897</v>
      </c>
      <c r="AD16" s="6">
        <f>_FV(Table1[[#This Row],[Company]],"Volume average",TRUE)</f>
        <v>3339227.41269841</v>
      </c>
      <c r="AE16" s="1" t="str">
        <f>_FV(Table1[[#This Row],[Company]],"Year founded",TRUE)</f>
        <v>1920</v>
      </c>
      <c r="AF16" s="6">
        <f>_FV(Table1[[#This Row],[Company]],"Shares outstanding",TRUE)</f>
        <v>293984096.47628301</v>
      </c>
      <c r="AG16" s="1" t="str">
        <f>_FV(Table1[[#This Row],[Company]],"Exchange")</f>
        <v>NYSE</v>
      </c>
      <c r="AH16" s="1" t="str">
        <f>_FV(Table1[[#This Row],[Company]],"Industry")</f>
        <v>Oil &amp; Gas E&amp;P</v>
      </c>
    </row>
    <row r="17" spans="1:34" ht="16.5" x14ac:dyDescent="0.25">
      <c r="A17" s="1">
        <v>177</v>
      </c>
      <c r="B17" s="2" t="e" vm="17">
        <v>#VALUE!</v>
      </c>
      <c r="C17" s="1" t="str">
        <f>_FV(Table1[[#This Row],[Company]],"Ticker symbol",TRUE)</f>
        <v>EW</v>
      </c>
      <c r="D17" s="5">
        <f>_FV(Table1[[#This Row],[Company]],"P/E",TRUE)</f>
        <v>47.393365000000003</v>
      </c>
      <c r="E17" s="5">
        <f>_FV(Table1[[#This Row],[Company]],"Beta")</f>
        <v>0.60133300000000001</v>
      </c>
      <c r="F17" s="7">
        <f>ABS(_FV(Table1[[#This Row],[Company]],"Change (%)",TRUE)/_FV(Table1[[#This Row],[Company]],"Beta"))</f>
        <v>3.7041040488381645E-2</v>
      </c>
      <c r="G17" s="7">
        <f>_FV(Table1[[#This Row],[Company]],"Change (%)",TRUE)</f>
        <v>-2.2273999999999999E-2</v>
      </c>
      <c r="H17" s="7">
        <f>_FV(Table1[[#This Row],[Company]],"Volume")/_FV(Table1[[#This Row],[Company]],"Volume average",TRUE)</f>
        <v>0.55762275925416538</v>
      </c>
      <c r="I17" s="7">
        <f>(Table1[% volume]/(Table1[[#Totals],[% volume]]))</f>
        <v>1.9719629683389517</v>
      </c>
      <c r="J17" s="7">
        <f>_FV(Table1[[#This Row],[Company]],"Volume")/_FV(Table1[[#This Row],[Company]],"Shares outstanding",TRUE)</f>
        <v>3.2569432752250342E-3</v>
      </c>
      <c r="K17" s="7">
        <f>(_FV(Table1[[#This Row],[Company]],"52 week high",TRUE)-_FV(Table1[[#This Row],[Company]],"52 week low",TRUE))/_FV(Table1[[#This Row],[Company]],"Price")</f>
        <v>0.40597464001719319</v>
      </c>
      <c r="L17" s="7">
        <f>(_FV(Table1[[#This Row],[Company]],"High",TRUE)-_FV(Table1[[#This Row],[Company]],"Low",TRUE))/_FV(Table1[[#This Row],[Company]],"Price")</f>
        <v>1.3539651837524079E-2</v>
      </c>
      <c r="M17" s="7">
        <f>(Table1[day range]/Table1[year range])</f>
        <v>3.3350979354155395E-2</v>
      </c>
      <c r="N17" s="9">
        <f>_FV(Table1[[#This Row],[Company]],"Market cap",TRUE)</f>
        <v>29135011908.810001</v>
      </c>
      <c r="O17" s="9">
        <f>_FV(Table1[[#This Row],[Company]],"Previous close",TRUE)*_FV(Table1[[#This Row],[Company]],"Change (%)",TRUE)*_FV(Table1[[#This Row],[Company]],"Shares outstanding",TRUE)</f>
        <v>-648953255.25683379</v>
      </c>
      <c r="P17" s="7">
        <f>(_FV(Table1[[#This Row],[Company]],"Price")-_FV(Table1[[#This Row],[Company]],"52 week low",TRUE))/_FV(Table1[[#This Row],[Company]],"Price",TRUE)</f>
        <v>0.28218353750268643</v>
      </c>
      <c r="Q17" s="3">
        <f>_FV(Table1[[#This Row],[Company]],"52 week low",TRUE)</f>
        <v>100.2</v>
      </c>
      <c r="R17" s="3">
        <f>_FV(Table1[[#This Row],[Company]],"Low")</f>
        <v>139.03</v>
      </c>
      <c r="S17" s="14">
        <f>_FV(Table1[[#This Row],[Company]],"Price")</f>
        <v>139.59</v>
      </c>
      <c r="T17" s="3">
        <f>_FV(Table1[[#This Row],[Company]],"High")</f>
        <v>140.91999999999999</v>
      </c>
      <c r="U17" s="3">
        <f>_FV(Table1[[#This Row],[Company]],"52 week high",TRUE)</f>
        <v>156.87</v>
      </c>
      <c r="V17" s="7">
        <f>(_FV(Table1[[#This Row],[Company]],"52 week high",TRUE)-_FV(Table1[[#This Row],[Company]],"Price"))/_FV(Table1[[#This Row],[Company]],"Price",TRUE)</f>
        <v>0.12379110251450677</v>
      </c>
      <c r="W17" s="7">
        <f>((_FV(Table1[[#This Row],[Company]],"Price")-_FV(Table1[[#This Row],[Company]],"52 week low",TRUE))/(Table1[year range]*_FV(Table1[[#This Row],[Company]],"Price")))</f>
        <v>0.69507676019057696</v>
      </c>
      <c r="X17" s="7">
        <f>((_FV(Table1[[#This Row],[Company]],"Price")-_FV(Table1[[#This Row],[Company]],"Low",TRUE))/(_FV(Table1[[#This Row],[Company]],"High",TRUE)-_FV(Table1[[#This Row],[Company]],"Low",TRUE)))</f>
        <v>0.29629629629629961</v>
      </c>
      <c r="Y17" s="3">
        <f>_FV(Table1[[#This Row],[Company]],"Previous close",TRUE)</f>
        <v>142.77000000000001</v>
      </c>
      <c r="Z17" s="17">
        <f>_FV(Table1[[#This Row],[Company]],"Change")</f>
        <v>-3.18</v>
      </c>
      <c r="AA17" s="3">
        <f>_FV(Table1[[#This Row],[Company]],"Open")</f>
        <v>139.75</v>
      </c>
      <c r="AB17" s="1">
        <v>0.13572200000000001</v>
      </c>
      <c r="AC17" s="6">
        <f>_FV(Table1[[#This Row],[Company]],"Volume")</f>
        <v>664643</v>
      </c>
      <c r="AD17" s="6">
        <f>_FV(Table1[[#This Row],[Company]],"Volume average",TRUE)</f>
        <v>1191922.296875</v>
      </c>
      <c r="AE17" s="1" t="str">
        <f>_FV(Table1[[#This Row],[Company]],"Year founded",TRUE)</f>
        <v>1999</v>
      </c>
      <c r="AF17" s="6">
        <f>_FV(Table1[[#This Row],[Company]],"Shares outstanding",TRUE)</f>
        <v>204069565.79680601</v>
      </c>
      <c r="AG17" s="1" t="str">
        <f>_FV(Table1[[#This Row],[Company]],"Exchange")</f>
        <v>NYSE</v>
      </c>
      <c r="AH17" s="1" t="str">
        <f>_FV(Table1[[#This Row],[Company]],"Industry")</f>
        <v>Medical Devices</v>
      </c>
    </row>
    <row r="18" spans="1:34" ht="16.5" x14ac:dyDescent="0.25">
      <c r="A18" s="1">
        <v>294</v>
      </c>
      <c r="B18" s="2" t="e" vm="18">
        <v>#VALUE!</v>
      </c>
      <c r="C18" s="1" t="str">
        <f>_FV(Table1[[#This Row],[Company]],"Ticker symbol",TRUE)</f>
        <v>NBL</v>
      </c>
      <c r="D18" s="5">
        <f>_FV(Table1[[#This Row],[Company]],"P/E",TRUE)</f>
        <v>16.366612</v>
      </c>
      <c r="E18" s="5">
        <f>_FV(Table1[[#This Row],[Company]],"Beta")</f>
        <v>1.0854189999999999</v>
      </c>
      <c r="F18" s="7">
        <f>ABS(_FV(Table1[[#This Row],[Company]],"Change (%)",TRUE)/_FV(Table1[[#This Row],[Company]],"Beta"))</f>
        <v>2.036172206309269E-2</v>
      </c>
      <c r="G18" s="7">
        <f>_FV(Table1[[#This Row],[Company]],"Change (%)",TRUE)</f>
        <v>-2.2101000000000003E-2</v>
      </c>
      <c r="H18" s="7">
        <f>_FV(Table1[[#This Row],[Company]],"Volume")/_FV(Table1[[#This Row],[Company]],"Volume average",TRUE)</f>
        <v>0.44909900851840701</v>
      </c>
      <c r="I18" s="7">
        <f>(Table1[% volume]/(Table1[[#Totals],[% volume]]))</f>
        <v>1.5881823315471544</v>
      </c>
      <c r="J18" s="7">
        <f>_FV(Table1[[#This Row],[Company]],"Volume")/_FV(Table1[[#This Row],[Company]],"Shares outstanding",TRUE)</f>
        <v>4.0617706225589941E-3</v>
      </c>
      <c r="K18" s="7">
        <f>(_FV(Table1[[#This Row],[Company]],"52 week high",TRUE)-_FV(Table1[[#This Row],[Company]],"52 week low",TRUE))/_FV(Table1[[#This Row],[Company]],"Price")</f>
        <v>0.48395021290533896</v>
      </c>
      <c r="L18" s="7">
        <f>(_FV(Table1[[#This Row],[Company]],"High",TRUE)-_FV(Table1[[#This Row],[Company]],"Low",TRUE))/_FV(Table1[[#This Row],[Company]],"Price")</f>
        <v>1.8833933835571547E-2</v>
      </c>
      <c r="M18" s="7">
        <f>(Table1[day range]/Table1[year range])</f>
        <v>3.8917089678510958E-2</v>
      </c>
      <c r="N18" s="9">
        <f>_FV(Table1[[#This Row],[Company]],"Market cap",TRUE)</f>
        <v>14846240416.700001</v>
      </c>
      <c r="O18" s="9">
        <f>_FV(Table1[[#This Row],[Company]],"Previous close",TRUE)*_FV(Table1[[#This Row],[Company]],"Change (%)",TRUE)*_FV(Table1[[#This Row],[Company]],"Shares outstanding",TRUE)</f>
        <v>-328116759.44948643</v>
      </c>
      <c r="P18" s="7">
        <f>(_FV(Table1[[#This Row],[Company]],"Price")-_FV(Table1[[#This Row],[Company]],"52 week low",TRUE))/_FV(Table1[[#This Row],[Company]],"Price",TRUE)</f>
        <v>0.24713396659023915</v>
      </c>
      <c r="Q18" s="3">
        <f>_FV(Table1[[#This Row],[Company]],"52 week low",TRUE)</f>
        <v>22.984999999999999</v>
      </c>
      <c r="R18" s="3">
        <f>_FV(Table1[[#This Row],[Company]],"Low")</f>
        <v>30.51</v>
      </c>
      <c r="S18" s="14">
        <f>_FV(Table1[[#This Row],[Company]],"Price")</f>
        <v>30.53</v>
      </c>
      <c r="T18" s="3">
        <f>_FV(Table1[[#This Row],[Company]],"High")</f>
        <v>31.085000000000001</v>
      </c>
      <c r="U18" s="3">
        <f>_FV(Table1[[#This Row],[Company]],"52 week high",TRUE)</f>
        <v>37.76</v>
      </c>
      <c r="V18" s="7">
        <f>(_FV(Table1[[#This Row],[Company]],"52 week high",TRUE)-_FV(Table1[[#This Row],[Company]],"Price"))/_FV(Table1[[#This Row],[Company]],"Price",TRUE)</f>
        <v>0.23681624631509979</v>
      </c>
      <c r="W18" s="7">
        <f>((_FV(Table1[[#This Row],[Company]],"Price")-_FV(Table1[[#This Row],[Company]],"52 week low",TRUE))/(Table1[year range]*_FV(Table1[[#This Row],[Company]],"Price")))</f>
        <v>0.51065989847715754</v>
      </c>
      <c r="X18" s="7">
        <f>((_FV(Table1[[#This Row],[Company]],"Price")-_FV(Table1[[#This Row],[Company]],"Low",TRUE))/(_FV(Table1[[#This Row],[Company]],"High",TRUE)-_FV(Table1[[#This Row],[Company]],"Low",TRUE)))</f>
        <v>3.4782608695651474E-2</v>
      </c>
      <c r="Y18" s="3">
        <f>_FV(Table1[[#This Row],[Company]],"Previous close",TRUE)</f>
        <v>31.22</v>
      </c>
      <c r="Z18" s="17">
        <f>_FV(Table1[[#This Row],[Company]],"Change")</f>
        <v>-0.69</v>
      </c>
      <c r="AA18" s="3">
        <f>_FV(Table1[[#This Row],[Company]],"Open")</f>
        <v>30.79</v>
      </c>
      <c r="AB18" s="1">
        <v>7.1765999999999996E-2</v>
      </c>
      <c r="AC18" s="6">
        <f>_FV(Table1[[#This Row],[Company]],"Volume")</f>
        <v>1931519</v>
      </c>
      <c r="AD18" s="6">
        <f>_FV(Table1[[#This Row],[Company]],"Volume average",TRUE)</f>
        <v>4300875.671875</v>
      </c>
      <c r="AE18" s="1" t="str">
        <f>_FV(Table1[[#This Row],[Company]],"Year founded",TRUE)</f>
        <v>1969</v>
      </c>
      <c r="AF18" s="6">
        <f>_FV(Table1[[#This Row],[Company]],"Shares outstanding",TRUE)</f>
        <v>475536208.09416997</v>
      </c>
      <c r="AG18" s="1" t="str">
        <f>_FV(Table1[[#This Row],[Company]],"Exchange")</f>
        <v>NYSE</v>
      </c>
      <c r="AH18" s="1" t="str">
        <f>_FV(Table1[[#This Row],[Company]],"Industry")</f>
        <v>Oil &amp; Gas E&amp;P</v>
      </c>
    </row>
    <row r="19" spans="1:34" ht="16.5" x14ac:dyDescent="0.25">
      <c r="A19" s="1">
        <v>496</v>
      </c>
      <c r="B19" s="2" t="e" vm="19">
        <v>#VALUE!</v>
      </c>
      <c r="C19" s="1" t="str">
        <f>_FV(Table1[[#This Row],[Company]],"Ticker symbol",TRUE)</f>
        <v>MAT</v>
      </c>
      <c r="D19" s="5">
        <f>_FV(Table1[[#This Row],[Company]],"P/E",TRUE)</f>
        <v>21.978021999999999</v>
      </c>
      <c r="E19" s="5">
        <f>_FV(Table1[[#This Row],[Company]],"Beta")</f>
        <v>1.0581799999999999</v>
      </c>
      <c r="F19" s="7">
        <f>ABS(_FV(Table1[[#This Row],[Company]],"Change (%)",TRUE)/_FV(Table1[[#This Row],[Company]],"Beta"))</f>
        <v>1.999092781946361E-2</v>
      </c>
      <c r="G19" s="7">
        <f>_FV(Table1[[#This Row],[Company]],"Change (%)",TRUE)</f>
        <v>-2.1154000000000003E-2</v>
      </c>
      <c r="H19" s="7">
        <f>_FV(Table1[[#This Row],[Company]],"Volume")/_FV(Table1[[#This Row],[Company]],"Volume average",TRUE)</f>
        <v>0.27577205504298796</v>
      </c>
      <c r="I19" s="7">
        <f>(Table1[% volume]/(Table1[[#Totals],[% volume]]))</f>
        <v>0.97523329387571278</v>
      </c>
      <c r="J19" s="7">
        <f>_FV(Table1[[#This Row],[Company]],"Volume")/_FV(Table1[[#This Row],[Company]],"Shares outstanding",TRUE)</f>
        <v>2.9476969026880732E-3</v>
      </c>
      <c r="K19" s="7">
        <f>(_FV(Table1[[#This Row],[Company]],"52 week high",TRUE)-_FV(Table1[[#This Row],[Company]],"52 week low",TRUE))/_FV(Table1[[#This Row],[Company]],"Price")</f>
        <v>0.45841519318926</v>
      </c>
      <c r="L19" s="7">
        <f>(_FV(Table1[[#This Row],[Company]],"High",TRUE)-_FV(Table1[[#This Row],[Company]],"Low",TRUE))/_FV(Table1[[#This Row],[Company]],"Price")</f>
        <v>2.7504911591355596E-2</v>
      </c>
      <c r="M19" s="7">
        <f>(Table1[day range]/Table1[year range])</f>
        <v>5.9999999999999991E-2</v>
      </c>
      <c r="N19" s="9">
        <f>_FV(Table1[[#This Row],[Company]],"Market cap",TRUE)</f>
        <v>5265541374.3000002</v>
      </c>
      <c r="O19" s="9">
        <f>_FV(Table1[[#This Row],[Company]],"Previous close",TRUE)*_FV(Table1[[#This Row],[Company]],"Change (%)",TRUE)*_FV(Table1[[#This Row],[Company]],"Shares outstanding",TRUE)</f>
        <v>-111387262.23194213</v>
      </c>
      <c r="P19" s="7">
        <f>(_FV(Table1[[#This Row],[Company]],"Price")-_FV(Table1[[#This Row],[Company]],"52 week low",TRUE))/_FV(Table1[[#This Row],[Company]],"Price",TRUE)</f>
        <v>0.20039292730844785</v>
      </c>
      <c r="Q19" s="3">
        <f>_FV(Table1[[#This Row],[Company]],"52 week low",TRUE)</f>
        <v>12.21</v>
      </c>
      <c r="R19" s="3">
        <f>_FV(Table1[[#This Row],[Company]],"Low")</f>
        <v>15.24</v>
      </c>
      <c r="S19" s="14">
        <f>_FV(Table1[[#This Row],[Company]],"Price")</f>
        <v>15.27</v>
      </c>
      <c r="T19" s="3">
        <f>_FV(Table1[[#This Row],[Company]],"High")</f>
        <v>15.66</v>
      </c>
      <c r="U19" s="3">
        <f>_FV(Table1[[#This Row],[Company]],"52 week high",TRUE)</f>
        <v>19.21</v>
      </c>
      <c r="V19" s="7">
        <f>(_FV(Table1[[#This Row],[Company]],"52 week high",TRUE)-_FV(Table1[[#This Row],[Company]],"Price"))/_FV(Table1[[#This Row],[Company]],"Price",TRUE)</f>
        <v>0.25802226588081212</v>
      </c>
      <c r="W19" s="7">
        <f>((_FV(Table1[[#This Row],[Company]],"Price")-_FV(Table1[[#This Row],[Company]],"52 week low",TRUE))/(Table1[year range]*_FV(Table1[[#This Row],[Company]],"Price")))</f>
        <v>0.43714285714285694</v>
      </c>
      <c r="X19" s="7">
        <f>((_FV(Table1[[#This Row],[Company]],"Price")-_FV(Table1[[#This Row],[Company]],"Low",TRUE))/(_FV(Table1[[#This Row],[Company]],"High",TRUE)-_FV(Table1[[#This Row],[Company]],"Low",TRUE)))</f>
        <v>7.1428571428569912E-2</v>
      </c>
      <c r="Y19" s="3">
        <f>_FV(Table1[[#This Row],[Company]],"Previous close",TRUE)</f>
        <v>15.6</v>
      </c>
      <c r="Z19" s="17">
        <f>_FV(Table1[[#This Row],[Company]],"Change")</f>
        <v>-0.33</v>
      </c>
      <c r="AA19" s="3">
        <f>_FV(Table1[[#This Row],[Company]],"Open")</f>
        <v>15.6</v>
      </c>
      <c r="AB19" s="1">
        <v>2.2293E-2</v>
      </c>
      <c r="AC19" s="6">
        <f>_FV(Table1[[#This Row],[Company]],"Volume")</f>
        <v>994950</v>
      </c>
      <c r="AD19" s="6">
        <f>_FV(Table1[[#This Row],[Company]],"Volume average",TRUE)</f>
        <v>3607871</v>
      </c>
      <c r="AE19" s="1" t="str">
        <f>_FV(Table1[[#This Row],[Company]],"Year founded",TRUE)</f>
        <v>1948</v>
      </c>
      <c r="AF19" s="6">
        <f>_FV(Table1[[#This Row],[Company]],"Shares outstanding",TRUE)</f>
        <v>337534703.48076898</v>
      </c>
      <c r="AG19" s="1" t="str">
        <f>_FV(Table1[[#This Row],[Company]],"Exchange")</f>
        <v>NASDAQ</v>
      </c>
      <c r="AH19" s="1" t="str">
        <f>_FV(Table1[[#This Row],[Company]],"Industry")</f>
        <v>Leisure</v>
      </c>
    </row>
    <row r="20" spans="1:34" ht="16.5" x14ac:dyDescent="0.25">
      <c r="A20" s="1">
        <v>360</v>
      </c>
      <c r="B20" s="2" t="e" vm="20">
        <v>#VALUE!</v>
      </c>
      <c r="C20" s="1" t="str">
        <f>_FV(Table1[[#This Row],[Company]],"Ticker symbol",TRUE)</f>
        <v>FTI</v>
      </c>
      <c r="D20" s="5">
        <f>_FV(Table1[[#This Row],[Company]],"P/E",TRUE)</f>
        <v>86.206896999999998</v>
      </c>
      <c r="E20" s="5">
        <f>_FV(Table1[[#This Row],[Company]],"Beta")</f>
        <v>0.83016800000000002</v>
      </c>
      <c r="F20" s="7">
        <f>ABS(_FV(Table1[[#This Row],[Company]],"Change (%)",TRUE)/_FV(Table1[[#This Row],[Company]],"Beta"))</f>
        <v>2.3324194620847827E-2</v>
      </c>
      <c r="G20" s="7">
        <f>_FV(Table1[[#This Row],[Company]],"Change (%)",TRUE)</f>
        <v>-1.9362999999999998E-2</v>
      </c>
      <c r="H20" s="7">
        <f>_FV(Table1[[#This Row],[Company]],"Volume")/_FV(Table1[[#This Row],[Company]],"Volume average",TRUE)</f>
        <v>0.61343921377871835</v>
      </c>
      <c r="I20" s="7">
        <f>(Table1[% volume]/(Table1[[#Totals],[% volume]]))</f>
        <v>2.1693508609952921</v>
      </c>
      <c r="J20" s="7">
        <f>_FV(Table1[[#This Row],[Company]],"Volume")/_FV(Table1[[#This Row],[Company]],"Shares outstanding",TRUE)</f>
        <v>2.6044927331067302E-3</v>
      </c>
      <c r="K20" s="7">
        <f>(_FV(Table1[[#This Row],[Company]],"52 week high",TRUE)-_FV(Table1[[#This Row],[Company]],"52 week low",TRUE))/_FV(Table1[[#This Row],[Company]],"Price")</f>
        <v>0.34171018276762399</v>
      </c>
      <c r="L20" s="7">
        <f>(_FV(Table1[[#This Row],[Company]],"High",TRUE)-_FV(Table1[[#This Row],[Company]],"Low",TRUE))/_FV(Table1[[#This Row],[Company]],"Price")</f>
        <v>1.1096605744125321E-2</v>
      </c>
      <c r="M20" s="7">
        <f>(Table1[day range]/Table1[year range])</f>
        <v>3.2473734479465124E-2</v>
      </c>
      <c r="N20" s="9">
        <f>_FV(Table1[[#This Row],[Company]],"Market cap",TRUE)</f>
        <v>13975869311.25</v>
      </c>
      <c r="O20" s="9">
        <f>_FV(Table1[[#This Row],[Company]],"Previous close",TRUE)*_FV(Table1[[#This Row],[Company]],"Change (%)",TRUE)*_FV(Table1[[#This Row],[Company]],"Shares outstanding",TRUE)</f>
        <v>-270614757.47373384</v>
      </c>
      <c r="P20" s="7">
        <f>(_FV(Table1[[#This Row],[Company]],"Price")-_FV(Table1[[#This Row],[Company]],"52 week low",TRUE))/_FV(Table1[[#This Row],[Company]],"Price",TRUE)</f>
        <v>0.1994125326370757</v>
      </c>
      <c r="Q20" s="3">
        <f>_FV(Table1[[#This Row],[Company]],"52 week low",TRUE)</f>
        <v>24.53</v>
      </c>
      <c r="R20" s="3">
        <f>_FV(Table1[[#This Row],[Company]],"Low")</f>
        <v>30.73</v>
      </c>
      <c r="S20" s="14">
        <f>_FV(Table1[[#This Row],[Company]],"Price")</f>
        <v>30.64</v>
      </c>
      <c r="T20" s="3">
        <f>_FV(Table1[[#This Row],[Company]],"High")</f>
        <v>31.07</v>
      </c>
      <c r="U20" s="3">
        <f>_FV(Table1[[#This Row],[Company]],"52 week high",TRUE)</f>
        <v>35</v>
      </c>
      <c r="V20" s="7">
        <f>(_FV(Table1[[#This Row],[Company]],"52 week high",TRUE)-_FV(Table1[[#This Row],[Company]],"Price"))/_FV(Table1[[#This Row],[Company]],"Price",TRUE)</f>
        <v>0.14229765013054829</v>
      </c>
      <c r="W20" s="7">
        <f>((_FV(Table1[[#This Row],[Company]],"Price")-_FV(Table1[[#This Row],[Company]],"52 week low",TRUE))/(Table1[year range]*_FV(Table1[[#This Row],[Company]],"Price")))</f>
        <v>0.58357211079274118</v>
      </c>
      <c r="X20" s="7">
        <f>((_FV(Table1[[#This Row],[Company]],"Price")-_FV(Table1[[#This Row],[Company]],"Low",TRUE))/(_FV(Table1[[#This Row],[Company]],"High",TRUE)-_FV(Table1[[#This Row],[Company]],"Low",TRUE)))</f>
        <v>-0.26470588235294085</v>
      </c>
      <c r="Y20" s="3">
        <f>_FV(Table1[[#This Row],[Company]],"Previous close",TRUE)</f>
        <v>31.245000000000001</v>
      </c>
      <c r="Z20" s="17">
        <f>_FV(Table1[[#This Row],[Company]],"Change")</f>
        <v>-0.60499999999999998</v>
      </c>
      <c r="AA20" s="3">
        <f>_FV(Table1[[#This Row],[Company]],"Open")</f>
        <v>31.03</v>
      </c>
      <c r="AB20" s="1">
        <v>5.6173000000000001E-2</v>
      </c>
      <c r="AC20" s="6">
        <f>_FV(Table1[[#This Row],[Company]],"Volume")</f>
        <v>1164988</v>
      </c>
      <c r="AD20" s="6">
        <f>_FV(Table1[[#This Row],[Company]],"Volume average",TRUE)</f>
        <v>1899109.1111111101</v>
      </c>
      <c r="AE20" s="1" t="str">
        <f>_FV(Table1[[#This Row],[Company]],"Year founded",TRUE)</f>
        <v>1958</v>
      </c>
      <c r="AF20" s="6">
        <f>_FV(Table1[[#This Row],[Company]],"Shares outstanding",TRUE)</f>
        <v>447299385.86173803</v>
      </c>
      <c r="AG20" s="1" t="str">
        <f>_FV(Table1[[#This Row],[Company]],"Exchange")</f>
        <v>NYSE</v>
      </c>
      <c r="AH20" s="1" t="str">
        <f>_FV(Table1[[#This Row],[Company]],"Industry")</f>
        <v>Oil &amp; Gas Equipment &amp; Services</v>
      </c>
    </row>
    <row r="21" spans="1:34" ht="16.5" x14ac:dyDescent="0.25">
      <c r="A21" s="1">
        <v>318</v>
      </c>
      <c r="B21" s="2" t="e" vm="21">
        <v>#VALUE!</v>
      </c>
      <c r="C21" s="1" t="str">
        <f>_FV(Table1[[#This Row],[Company]],"Ticker symbol",TRUE)</f>
        <v>HST</v>
      </c>
      <c r="D21" s="5">
        <f>_FV(Table1[[#This Row],[Company]],"P/E",TRUE)</f>
        <v>24.3309</v>
      </c>
      <c r="E21" s="5">
        <f>_FV(Table1[[#This Row],[Company]],"Beta")</f>
        <v>1.248437</v>
      </c>
      <c r="F21" s="7">
        <f>ABS(_FV(Table1[[#This Row],[Company]],"Change (%)",TRUE)/_FV(Table1[[#This Row],[Company]],"Beta"))</f>
        <v>1.4795300043173986E-2</v>
      </c>
      <c r="G21" s="7">
        <f>_FV(Table1[[#This Row],[Company]],"Change (%)",TRUE)</f>
        <v>-1.8471000000000001E-2</v>
      </c>
      <c r="H21" s="7">
        <f>_FV(Table1[[#This Row],[Company]],"Volume")/_FV(Table1[[#This Row],[Company]],"Volume average",TRUE)</f>
        <v>0.52387591320943083</v>
      </c>
      <c r="I21" s="7">
        <f>(Table1[% volume]/(Table1[[#Totals],[% volume]]))</f>
        <v>1.8526214787852229</v>
      </c>
      <c r="J21" s="7">
        <f>_FV(Table1[[#This Row],[Company]],"Volume")/_FV(Table1[[#This Row],[Company]],"Shares outstanding",TRUE)</f>
        <v>4.4455274519086384E-3</v>
      </c>
      <c r="K21" s="7">
        <f>(_FV(Table1[[#This Row],[Company]],"52 week high",TRUE)-_FV(Table1[[#This Row],[Company]],"52 week low",TRUE))/_FV(Table1[[#This Row],[Company]],"Price")</f>
        <v>0.24821343496903275</v>
      </c>
      <c r="L21" s="7">
        <f>(_FV(Table1[[#This Row],[Company]],"High",TRUE)-_FV(Table1[[#This Row],[Company]],"Low",TRUE))/_FV(Table1[[#This Row],[Company]],"Price")</f>
        <v>4.1686517389232972E-2</v>
      </c>
      <c r="M21" s="7">
        <f>(Table1[day range]/Table1[year range])</f>
        <v>0.16794625719769682</v>
      </c>
      <c r="N21" s="9">
        <f>_FV(Table1[[#This Row],[Company]],"Market cap",TRUE)</f>
        <v>15545834499.42</v>
      </c>
      <c r="O21" s="9">
        <f>_FV(Table1[[#This Row],[Company]],"Previous close",TRUE)*_FV(Table1[[#This Row],[Company]],"Change (%)",TRUE)*_FV(Table1[[#This Row],[Company]],"Shares outstanding",TRUE)</f>
        <v>-287147109.03878683</v>
      </c>
      <c r="P21" s="7">
        <f>(_FV(Table1[[#This Row],[Company]],"Price")-_FV(Table1[[#This Row],[Company]],"52 week low",TRUE))/_FV(Table1[[#This Row],[Company]],"Price",TRUE)</f>
        <v>0.17770366841353011</v>
      </c>
      <c r="Q21" s="3">
        <f>_FV(Table1[[#This Row],[Company]],"52 week low",TRUE)</f>
        <v>17.260000000000002</v>
      </c>
      <c r="R21" s="3">
        <f>_FV(Table1[[#This Row],[Company]],"Low")</f>
        <v>20.875</v>
      </c>
      <c r="S21" s="14">
        <f>_FV(Table1[[#This Row],[Company]],"Price")</f>
        <v>20.99</v>
      </c>
      <c r="T21" s="3">
        <f>_FV(Table1[[#This Row],[Company]],"High")</f>
        <v>21.75</v>
      </c>
      <c r="U21" s="3">
        <f>_FV(Table1[[#This Row],[Company]],"52 week high",TRUE)</f>
        <v>22.47</v>
      </c>
      <c r="V21" s="7">
        <f>(_FV(Table1[[#This Row],[Company]],"52 week high",TRUE)-_FV(Table1[[#This Row],[Company]],"Price"))/_FV(Table1[[#This Row],[Company]],"Price",TRUE)</f>
        <v>7.0509766555502645E-2</v>
      </c>
      <c r="W21" s="7">
        <f>((_FV(Table1[[#This Row],[Company]],"Price")-_FV(Table1[[#This Row],[Company]],"52 week low",TRUE))/(Table1[year range]*_FV(Table1[[#This Row],[Company]],"Price")))</f>
        <v>0.71593090211132415</v>
      </c>
      <c r="X21" s="7">
        <f>((_FV(Table1[[#This Row],[Company]],"Price")-_FV(Table1[[#This Row],[Company]],"Low",TRUE))/(_FV(Table1[[#This Row],[Company]],"High",TRUE)-_FV(Table1[[#This Row],[Company]],"Low",TRUE)))</f>
        <v>0.13142857142856965</v>
      </c>
      <c r="Y21" s="3">
        <f>_FV(Table1[[#This Row],[Company]],"Previous close",TRUE)</f>
        <v>21.385000000000002</v>
      </c>
      <c r="Z21" s="17">
        <f>_FV(Table1[[#This Row],[Company]],"Change")</f>
        <v>-0.39500000000000002</v>
      </c>
      <c r="AA21" s="3">
        <f>_FV(Table1[[#This Row],[Company]],"Open")</f>
        <v>21.46</v>
      </c>
      <c r="AB21" s="1">
        <v>6.4866999999999994E-2</v>
      </c>
      <c r="AC21" s="6">
        <f>_FV(Table1[[#This Row],[Company]],"Volume")</f>
        <v>3231678</v>
      </c>
      <c r="AD21" s="6">
        <f>_FV(Table1[[#This Row],[Company]],"Volume average",TRUE)</f>
        <v>6168785.2380952397</v>
      </c>
      <c r="AE21" s="1" t="str">
        <f>_FV(Table1[[#This Row],[Company]],"Year founded",TRUE)</f>
        <v>1998</v>
      </c>
      <c r="AF21" s="6">
        <f>_FV(Table1[[#This Row],[Company]],"Shares outstanding",TRUE)</f>
        <v>726950409.13818097</v>
      </c>
      <c r="AG21" s="1" t="str">
        <f>_FV(Table1[[#This Row],[Company]],"Exchange")</f>
        <v>NYSE</v>
      </c>
      <c r="AH21" s="1" t="str">
        <f>_FV(Table1[[#This Row],[Company]],"Industry")</f>
        <v>REIT - Hotel &amp; Motel</v>
      </c>
    </row>
    <row r="22" spans="1:34" ht="16.5" x14ac:dyDescent="0.25">
      <c r="A22" s="1">
        <v>37</v>
      </c>
      <c r="B22" s="2" t="e" vm="22">
        <v>#VALUE!</v>
      </c>
      <c r="C22" s="1" t="str">
        <f>_FV(Table1[[#This Row],[Company]],"Ticker symbol",TRUE)</f>
        <v>AMGN</v>
      </c>
      <c r="D22" s="5">
        <f>_FV(Table1[[#This Row],[Company]],"P/E",TRUE)</f>
        <v>53.191488999999997</v>
      </c>
      <c r="E22" s="5">
        <f>_FV(Table1[[#This Row],[Company]],"Beta")</f>
        <v>1.3675060000000001</v>
      </c>
      <c r="F22" s="7">
        <f>ABS(_FV(Table1[[#This Row],[Company]],"Change (%)",TRUE)/_FV(Table1[[#This Row],[Company]],"Beta"))</f>
        <v>1.3463926300871804E-2</v>
      </c>
      <c r="G22" s="7">
        <f>_FV(Table1[[#This Row],[Company]],"Change (%)",TRUE)</f>
        <v>-1.8411999999999998E-2</v>
      </c>
      <c r="H22" s="7">
        <f>_FV(Table1[[#This Row],[Company]],"Volume")/_FV(Table1[[#This Row],[Company]],"Volume average",TRUE)</f>
        <v>0.52456994256200506</v>
      </c>
      <c r="I22" s="7">
        <f>(Table1[% volume]/(Table1[[#Totals],[% volume]]))</f>
        <v>1.8550758265669511</v>
      </c>
      <c r="J22" s="7">
        <f>_FV(Table1[[#This Row],[Company]],"Volume")/_FV(Table1[[#This Row],[Company]],"Shares outstanding",TRUE)</f>
        <v>1.9221590416863691E-3</v>
      </c>
      <c r="K22" s="7">
        <f>(_FV(Table1[[#This Row],[Company]],"52 week high",TRUE)-_FV(Table1[[#This Row],[Company]],"52 week low",TRUE))/_FV(Table1[[#This Row],[Company]],"Price")</f>
        <v>0.19276128507523377</v>
      </c>
      <c r="L22" s="7">
        <f>(_FV(Table1[[#This Row],[Company]],"High",TRUE)-_FV(Table1[[#This Row],[Company]],"Low",TRUE))/_FV(Table1[[#This Row],[Company]],"Price")</f>
        <v>1.7435949572997187E-2</v>
      </c>
      <c r="M22" s="7">
        <f>(Table1[day range]/Table1[year range])</f>
        <v>9.0453586497890495E-2</v>
      </c>
      <c r="N22" s="9">
        <f>_FV(Table1[[#This Row],[Company]],"Market cap",TRUE)</f>
        <v>127085397634.78</v>
      </c>
      <c r="O22" s="9">
        <f>_FV(Table1[[#This Row],[Company]],"Previous close",TRUE)*_FV(Table1[[#This Row],[Company]],"Change (%)",TRUE)*_FV(Table1[[#This Row],[Company]],"Shares outstanding",TRUE)</f>
        <v>-2339896341.2515702</v>
      </c>
      <c r="P22" s="7">
        <f>(_FV(Table1[[#This Row],[Company]],"Price")-_FV(Table1[[#This Row],[Company]],"52 week low",TRUE))/_FV(Table1[[#This Row],[Company]],"Price",TRUE)</f>
        <v>0.16983529890199267</v>
      </c>
      <c r="Q22" s="3">
        <f>_FV(Table1[[#This Row],[Company]],"52 week low",TRUE)</f>
        <v>163.31</v>
      </c>
      <c r="R22" s="3">
        <f>_FV(Table1[[#This Row],[Company]],"Low")</f>
        <v>195.07</v>
      </c>
      <c r="S22" s="14">
        <f>_FV(Table1[[#This Row],[Company]],"Price")</f>
        <v>196.72</v>
      </c>
      <c r="T22" s="3">
        <f>_FV(Table1[[#This Row],[Company]],"High")</f>
        <v>198.5</v>
      </c>
      <c r="U22" s="3">
        <f>_FV(Table1[[#This Row],[Company]],"52 week high",TRUE)</f>
        <v>201.23</v>
      </c>
      <c r="V22" s="7">
        <f>(_FV(Table1[[#This Row],[Company]],"52 week high",TRUE)-_FV(Table1[[#This Row],[Company]],"Price"))/_FV(Table1[[#This Row],[Company]],"Price",TRUE)</f>
        <v>2.2925986173241108E-2</v>
      </c>
      <c r="W22" s="7">
        <f>((_FV(Table1[[#This Row],[Company]],"Price")-_FV(Table1[[#This Row],[Company]],"52 week low",TRUE))/(Table1[year range]*_FV(Table1[[#This Row],[Company]],"Price")))</f>
        <v>0.88106540084388207</v>
      </c>
      <c r="X22" s="7">
        <f>((_FV(Table1[[#This Row],[Company]],"Price")-_FV(Table1[[#This Row],[Company]],"Low",TRUE))/(_FV(Table1[[#This Row],[Company]],"High",TRUE)-_FV(Table1[[#This Row],[Company]],"Low",TRUE)))</f>
        <v>0.48104956268221644</v>
      </c>
      <c r="Y22" s="3">
        <f>_FV(Table1[[#This Row],[Company]],"Previous close",TRUE)</f>
        <v>200.41</v>
      </c>
      <c r="Z22" s="17">
        <f>_FV(Table1[[#This Row],[Company]],"Change")</f>
        <v>-3.69</v>
      </c>
      <c r="AA22" s="3">
        <f>_FV(Table1[[#This Row],[Company]],"Open")</f>
        <v>198.5</v>
      </c>
      <c r="AB22" s="1">
        <v>0.53664000000000001</v>
      </c>
      <c r="AC22" s="6">
        <f>_FV(Table1[[#This Row],[Company]],"Volume")</f>
        <v>1218893</v>
      </c>
      <c r="AD22" s="6">
        <f>_FV(Table1[[#This Row],[Company]],"Volume average",TRUE)</f>
        <v>2323604.3492063498</v>
      </c>
      <c r="AE22" s="1" t="str">
        <f>_FV(Table1[[#This Row],[Company]],"Year founded",TRUE)</f>
        <v>1980</v>
      </c>
      <c r="AF22" s="6">
        <f>_FV(Table1[[#This Row],[Company]],"Shares outstanding",TRUE)</f>
        <v>634127027.76697803</v>
      </c>
      <c r="AG22" s="1" t="str">
        <f>_FV(Table1[[#This Row],[Company]],"Exchange")</f>
        <v>NASDAQ</v>
      </c>
      <c r="AH22" s="1" t="str">
        <f>_FV(Table1[[#This Row],[Company]],"Industry")</f>
        <v>Biotechnology</v>
      </c>
    </row>
    <row r="23" spans="1:34" ht="16.5" x14ac:dyDescent="0.25">
      <c r="A23" s="1">
        <v>407</v>
      </c>
      <c r="B23" s="2" t="e" vm="23">
        <v>#VALUE!</v>
      </c>
      <c r="C23" s="1" t="str">
        <f>_FV(Table1[[#This Row],[Company]],"Ticker symbol",TRUE)</f>
        <v>VAR</v>
      </c>
      <c r="D23" s="5">
        <f>_FV(Table1[[#This Row],[Company]],"P/E",TRUE)</f>
        <v>75.757576</v>
      </c>
      <c r="E23" s="5">
        <f>_FV(Table1[[#This Row],[Company]],"Beta")</f>
        <v>0.82443900000000003</v>
      </c>
      <c r="F23" s="7">
        <f>ABS(_FV(Table1[[#This Row],[Company]],"Change (%)",TRUE)/_FV(Table1[[#This Row],[Company]],"Beta"))</f>
        <v>2.1759038570470342E-2</v>
      </c>
      <c r="G23" s="7">
        <f>_FV(Table1[[#This Row],[Company]],"Change (%)",TRUE)</f>
        <v>-1.7939E-2</v>
      </c>
      <c r="H23" s="7">
        <f>_FV(Table1[[#This Row],[Company]],"Volume")/_FV(Table1[[#This Row],[Company]],"Volume average",TRUE)</f>
        <v>0.31310683922470417</v>
      </c>
      <c r="I23" s="7">
        <f>(Table1[% volume]/(Table1[[#Totals],[% volume]]))</f>
        <v>1.107263076762881</v>
      </c>
      <c r="J23" s="7">
        <f>_FV(Table1[[#This Row],[Company]],"Volume")/_FV(Table1[[#This Row],[Company]],"Shares outstanding",TRUE)</f>
        <v>2.1314748479360555E-3</v>
      </c>
      <c r="K23" s="7">
        <f>(_FV(Table1[[#This Row],[Company]],"52 week high",TRUE)-_FV(Table1[[#This Row],[Company]],"52 week low",TRUE))/_FV(Table1[[#This Row],[Company]],"Price")</f>
        <v>0.31393266475644688</v>
      </c>
      <c r="L23" s="7">
        <f>(_FV(Table1[[#This Row],[Company]],"High",TRUE)-_FV(Table1[[#This Row],[Company]],"Low",TRUE))/_FV(Table1[[#This Row],[Company]],"Price")</f>
        <v>2.2295845272206256E-2</v>
      </c>
      <c r="M23" s="7">
        <f>(Table1[day range]/Table1[year range])</f>
        <v>7.1021106674272555E-2</v>
      </c>
      <c r="N23" s="9">
        <f>_FV(Table1[[#This Row],[Company]],"Market cap",TRUE)</f>
        <v>10211925747.6</v>
      </c>
      <c r="O23" s="9">
        <f>_FV(Table1[[#This Row],[Company]],"Previous close",TRUE)*_FV(Table1[[#This Row],[Company]],"Change (%)",TRUE)*_FV(Table1[[#This Row],[Company]],"Shares outstanding",TRUE)</f>
        <v>-183191735.9861964</v>
      </c>
      <c r="P23" s="7">
        <f>(_FV(Table1[[#This Row],[Company]],"Price")-_FV(Table1[[#This Row],[Company]],"52 week low",TRUE))/_FV(Table1[[#This Row],[Company]],"Price",TRUE)</f>
        <v>0.14729584527220632</v>
      </c>
      <c r="Q23" s="3">
        <f>_FV(Table1[[#This Row],[Company]],"52 week low",TRUE)</f>
        <v>95.23</v>
      </c>
      <c r="R23" s="3">
        <f>_FV(Table1[[#This Row],[Company]],"Low")</f>
        <v>111.25</v>
      </c>
      <c r="S23" s="14">
        <f>_FV(Table1[[#This Row],[Company]],"Price")</f>
        <v>111.68</v>
      </c>
      <c r="T23" s="3">
        <f>_FV(Table1[[#This Row],[Company]],"High")</f>
        <v>113.74</v>
      </c>
      <c r="U23" s="3">
        <f>_FV(Table1[[#This Row],[Company]],"52 week high",TRUE)</f>
        <v>130.29</v>
      </c>
      <c r="V23" s="7">
        <f>(_FV(Table1[[#This Row],[Company]],"52 week high",TRUE)-_FV(Table1[[#This Row],[Company]],"Price"))/_FV(Table1[[#This Row],[Company]],"Price",TRUE)</f>
        <v>0.16663681948424056</v>
      </c>
      <c r="W23" s="7">
        <f>((_FV(Table1[[#This Row],[Company]],"Price")-_FV(Table1[[#This Row],[Company]],"52 week low",TRUE))/(Table1[year range]*_FV(Table1[[#This Row],[Company]],"Price")))</f>
        <v>0.46919566457501449</v>
      </c>
      <c r="X23" s="7">
        <f>((_FV(Table1[[#This Row],[Company]],"Price")-_FV(Table1[[#This Row],[Company]],"Low",TRUE))/(_FV(Table1[[#This Row],[Company]],"High",TRUE)-_FV(Table1[[#This Row],[Company]],"Low",TRUE)))</f>
        <v>0.17269076305221193</v>
      </c>
      <c r="Y23" s="3">
        <f>_FV(Table1[[#This Row],[Company]],"Previous close",TRUE)</f>
        <v>113.72</v>
      </c>
      <c r="Z23" s="17">
        <f>_FV(Table1[[#This Row],[Company]],"Change")</f>
        <v>-2.04</v>
      </c>
      <c r="AA23" s="3">
        <f>_FV(Table1[[#This Row],[Company]],"Open")</f>
        <v>113.58</v>
      </c>
      <c r="AB23" s="1">
        <v>4.4879000000000002E-2</v>
      </c>
      <c r="AC23" s="6">
        <f>_FV(Table1[[#This Row],[Company]],"Volume")</f>
        <v>191404</v>
      </c>
      <c r="AD23" s="6">
        <f>_FV(Table1[[#This Row],[Company]],"Volume average",TRUE)</f>
        <v>611305.71428571397</v>
      </c>
      <c r="AE23" s="1" t="str">
        <f>_FV(Table1[[#This Row],[Company]],"Year founded",TRUE)</f>
        <v>1948</v>
      </c>
      <c r="AF23" s="6">
        <f>_FV(Table1[[#This Row],[Company]],"Shares outstanding",TRUE)</f>
        <v>89798854.621878296</v>
      </c>
      <c r="AG23" s="1" t="str">
        <f>_FV(Table1[[#This Row],[Company]],"Exchange")</f>
        <v>NYSE</v>
      </c>
      <c r="AH23" s="1" t="str">
        <f>_FV(Table1[[#This Row],[Company]],"Industry")</f>
        <v>Medical Instruments &amp; Supplies</v>
      </c>
    </row>
    <row r="24" spans="1:34" ht="16.5" x14ac:dyDescent="0.25">
      <c r="A24" s="1">
        <v>317</v>
      </c>
      <c r="B24" s="2" t="e" vm="24">
        <v>#VALUE!</v>
      </c>
      <c r="C24" s="1" t="str">
        <f>_FV(Table1[[#This Row],[Company]],"Ticker symbol",TRUE)</f>
        <v>MGM</v>
      </c>
      <c r="D24" s="5">
        <f>_FV(Table1[[#This Row],[Company]],"P/E",TRUE)</f>
        <v>9.0826519999999995</v>
      </c>
      <c r="E24" s="5">
        <f>_FV(Table1[[#This Row],[Company]],"Beta")</f>
        <v>1.3866050000000001</v>
      </c>
      <c r="F24" s="7">
        <f>ABS(_FV(Table1[[#This Row],[Company]],"Change (%)",TRUE)/_FV(Table1[[#This Row],[Company]],"Beta"))</f>
        <v>1.2661139978580779E-2</v>
      </c>
      <c r="G24" s="7">
        <f>_FV(Table1[[#This Row],[Company]],"Change (%)",TRUE)</f>
        <v>-1.7556000000000002E-2</v>
      </c>
      <c r="H24" s="7">
        <f>_FV(Table1[[#This Row],[Company]],"Volume")/_FV(Table1[[#This Row],[Company]],"Volume average",TRUE)</f>
        <v>0.2671173328582685</v>
      </c>
      <c r="I24" s="7">
        <f>(Table1[% volume]/(Table1[[#Totals],[% volume]]))</f>
        <v>0.94462695407646269</v>
      </c>
      <c r="J24" s="7">
        <f>_FV(Table1[[#This Row],[Company]],"Volume")/_FV(Table1[[#This Row],[Company]],"Shares outstanding",TRUE)</f>
        <v>4.4514768801074715E-3</v>
      </c>
      <c r="K24" s="7">
        <f>(_FV(Table1[[#This Row],[Company]],"52 week high",TRUE)-_FV(Table1[[#This Row],[Company]],"52 week low",TRUE))/_FV(Table1[[#This Row],[Company]],"Price")</f>
        <v>0.39725085910652902</v>
      </c>
      <c r="L24" s="7">
        <f>(_FV(Table1[[#This Row],[Company]],"High",TRUE)-_FV(Table1[[#This Row],[Company]],"Low",TRUE))/_FV(Table1[[#This Row],[Company]],"Price")</f>
        <v>2.00824742268042E-2</v>
      </c>
      <c r="M24" s="7">
        <f>(Table1[day range]/Table1[year range])</f>
        <v>5.0553633217993298E-2</v>
      </c>
      <c r="N24" s="9">
        <f>_FV(Table1[[#This Row],[Company]],"Market cap",TRUE)</f>
        <v>15811632699.82</v>
      </c>
      <c r="O24" s="9">
        <f>_FV(Table1[[#This Row],[Company]],"Previous close",TRUE)*_FV(Table1[[#This Row],[Company]],"Change (%)",TRUE)*_FV(Table1[[#This Row],[Company]],"Shares outstanding",TRUE)</f>
        <v>-277589023.67803991</v>
      </c>
      <c r="P24" s="7">
        <f>(_FV(Table1[[#This Row],[Company]],"Price")-_FV(Table1[[#This Row],[Company]],"52 week low",TRUE))/_FV(Table1[[#This Row],[Company]],"Price",TRUE)</f>
        <v>7.7319587628865982E-2</v>
      </c>
      <c r="Q24" s="3">
        <f>_FV(Table1[[#This Row],[Company]],"52 week low",TRUE)</f>
        <v>26.85</v>
      </c>
      <c r="R24" s="3">
        <f>_FV(Table1[[#This Row],[Company]],"Low")</f>
        <v>29.335599999999999</v>
      </c>
      <c r="S24" s="14">
        <f>_FV(Table1[[#This Row],[Company]],"Price")</f>
        <v>29.1</v>
      </c>
      <c r="T24" s="3">
        <f>_FV(Table1[[#This Row],[Company]],"High")</f>
        <v>29.92</v>
      </c>
      <c r="U24" s="3">
        <f>_FV(Table1[[#This Row],[Company]],"52 week high",TRUE)</f>
        <v>38.409999999999997</v>
      </c>
      <c r="V24" s="7">
        <f>(_FV(Table1[[#This Row],[Company]],"52 week high",TRUE)-_FV(Table1[[#This Row],[Company]],"Price"))/_FV(Table1[[#This Row],[Company]],"Price",TRUE)</f>
        <v>0.31993127147766304</v>
      </c>
      <c r="W24" s="7">
        <f>((_FV(Table1[[#This Row],[Company]],"Price")-_FV(Table1[[#This Row],[Company]],"52 week low",TRUE))/(Table1[year range]*_FV(Table1[[#This Row],[Company]],"Price")))</f>
        <v>0.19463667820069211</v>
      </c>
      <c r="X24" s="7">
        <f>((_FV(Table1[[#This Row],[Company]],"Price")-_FV(Table1[[#This Row],[Company]],"Low",TRUE))/(_FV(Table1[[#This Row],[Company]],"High",TRUE)-_FV(Table1[[#This Row],[Company]],"Low",TRUE)))</f>
        <v>-0.40314852840519699</v>
      </c>
      <c r="Y24" s="3">
        <f>_FV(Table1[[#This Row],[Company]],"Previous close",TRUE)</f>
        <v>29.62</v>
      </c>
      <c r="Z24" s="17">
        <f>_FV(Table1[[#This Row],[Company]],"Change")</f>
        <v>-0.52</v>
      </c>
      <c r="AA24" s="3">
        <f>_FV(Table1[[#This Row],[Company]],"Open")</f>
        <v>29.53</v>
      </c>
      <c r="AB24" s="1">
        <v>6.4975000000000005E-2</v>
      </c>
      <c r="AC24" s="6">
        <f>_FV(Table1[[#This Row],[Company]],"Volume")</f>
        <v>2376270</v>
      </c>
      <c r="AD24" s="6">
        <f>_FV(Table1[[#This Row],[Company]],"Volume average",TRUE)</f>
        <v>8895978.3125</v>
      </c>
      <c r="AE24" s="1" t="str">
        <f>_FV(Table1[[#This Row],[Company]],"Year founded",TRUE)</f>
        <v>1986</v>
      </c>
      <c r="AF24" s="6">
        <f>_FV(Table1[[#This Row],[Company]],"Shares outstanding",TRUE)</f>
        <v>533816093.84942597</v>
      </c>
      <c r="AG24" s="1" t="str">
        <f>_FV(Table1[[#This Row],[Company]],"Exchange")</f>
        <v>NYSE</v>
      </c>
      <c r="AH24" s="1" t="str">
        <f>_FV(Table1[[#This Row],[Company]],"Industry")</f>
        <v>Resorts &amp; Casinos</v>
      </c>
    </row>
    <row r="25" spans="1:34" ht="16.5" x14ac:dyDescent="0.25">
      <c r="A25" s="1">
        <v>72</v>
      </c>
      <c r="B25" s="2" t="e" vm="25">
        <v>#VALUE!</v>
      </c>
      <c r="C25" s="1" t="str">
        <f>_FV(Table1[[#This Row],[Company]],"Ticker symbol",TRUE)</f>
        <v>EOG</v>
      </c>
      <c r="D25" s="5">
        <f>_FV(Table1[[#This Row],[Company]],"P/E",TRUE)</f>
        <v>18.587361000000001</v>
      </c>
      <c r="E25" s="5">
        <f>_FV(Table1[[#This Row],[Company]],"Beta")</f>
        <v>1.0065759999999999</v>
      </c>
      <c r="F25" s="7">
        <f>ABS(_FV(Table1[[#This Row],[Company]],"Change (%)",TRUE)/_FV(Table1[[#This Row],[Company]],"Beta"))</f>
        <v>1.740852156220693E-2</v>
      </c>
      <c r="G25" s="7">
        <f>_FV(Table1[[#This Row],[Company]],"Change (%)",TRUE)</f>
        <v>-1.7523E-2</v>
      </c>
      <c r="H25" s="7">
        <f>_FV(Table1[[#This Row],[Company]],"Volume")/_FV(Table1[[#This Row],[Company]],"Volume average",TRUE)</f>
        <v>0.32714447168187083</v>
      </c>
      <c r="I25" s="7">
        <f>(Table1[% volume]/(Table1[[#Totals],[% volume]]))</f>
        <v>1.1569054037828732</v>
      </c>
      <c r="J25" s="7">
        <f>_FV(Table1[[#This Row],[Company]],"Volume")/_FV(Table1[[#This Row],[Company]],"Shares outstanding",TRUE)</f>
        <v>1.6008904776719708E-3</v>
      </c>
      <c r="K25" s="7">
        <f>(_FV(Table1[[#This Row],[Company]],"52 week high",TRUE)-_FV(Table1[[#This Row],[Company]],"52 week low",TRUE))/_FV(Table1[[#This Row],[Company]],"Price")</f>
        <v>0.40587417164362266</v>
      </c>
      <c r="L25" s="7">
        <f>(_FV(Table1[[#This Row],[Company]],"High",TRUE)-_FV(Table1[[#This Row],[Company]],"Low",TRUE))/_FV(Table1[[#This Row],[Company]],"Price")</f>
        <v>1.3746216149881365E-2</v>
      </c>
      <c r="M25" s="7">
        <f>(Table1[day range]/Table1[year range])</f>
        <v>3.3868171739568617E-2</v>
      </c>
      <c r="N25" s="9">
        <f>_FV(Table1[[#This Row],[Company]],"Market cap",TRUE)</f>
        <v>71206944384.960007</v>
      </c>
      <c r="O25" s="9">
        <f>_FV(Table1[[#This Row],[Company]],"Previous close",TRUE)*_FV(Table1[[#This Row],[Company]],"Change (%)",TRUE)*_FV(Table1[[#This Row],[Company]],"Shares outstanding",TRUE)</f>
        <v>-1247759286.4576533</v>
      </c>
      <c r="P25" s="7">
        <f>(_FV(Table1[[#This Row],[Company]],"Price")-_FV(Table1[[#This Row],[Company]],"52 week low",TRUE))/_FV(Table1[[#This Row],[Company]],"Price",TRUE)</f>
        <v>0.32921541356459139</v>
      </c>
      <c r="Q25" s="3">
        <f>_FV(Table1[[#This Row],[Company]],"52 week low",TRUE)</f>
        <v>81.99</v>
      </c>
      <c r="R25" s="3">
        <f>_FV(Table1[[#This Row],[Company]],"Low")</f>
        <v>122.6998</v>
      </c>
      <c r="S25" s="14">
        <f>_FV(Table1[[#This Row],[Company]],"Price")</f>
        <v>122.23</v>
      </c>
      <c r="T25" s="3">
        <f>_FV(Table1[[#This Row],[Company]],"High")</f>
        <v>124.38</v>
      </c>
      <c r="U25" s="3">
        <f>_FV(Table1[[#This Row],[Company]],"52 week high",TRUE)</f>
        <v>131.6</v>
      </c>
      <c r="V25" s="7">
        <f>(_FV(Table1[[#This Row],[Company]],"52 week high",TRUE)-_FV(Table1[[#This Row],[Company]],"Price"))/_FV(Table1[[#This Row],[Company]],"Price",TRUE)</f>
        <v>7.6658758079031247E-2</v>
      </c>
      <c r="W25" s="7">
        <f>((_FV(Table1[[#This Row],[Company]],"Price")-_FV(Table1[[#This Row],[Company]],"52 week low",TRUE))/(Table1[year range]*_FV(Table1[[#This Row],[Company]],"Price")))</f>
        <v>0.81112678895384016</v>
      </c>
      <c r="X25" s="7">
        <f>((_FV(Table1[[#This Row],[Company]],"Price")-_FV(Table1[[#This Row],[Company]],"Low",TRUE))/(_FV(Table1[[#This Row],[Company]],"High",TRUE)-_FV(Table1[[#This Row],[Company]],"Low",TRUE)))</f>
        <v>-0.27960957028924677</v>
      </c>
      <c r="Y25" s="3">
        <f>_FV(Table1[[#This Row],[Company]],"Previous close",TRUE)</f>
        <v>124.41</v>
      </c>
      <c r="Z25" s="17">
        <f>_FV(Table1[[#This Row],[Company]],"Change")</f>
        <v>-2.1800000000000002</v>
      </c>
      <c r="AA25" s="3">
        <f>_FV(Table1[[#This Row],[Company]],"Open")</f>
        <v>123.3</v>
      </c>
      <c r="AB25" s="1">
        <v>0.309751</v>
      </c>
      <c r="AC25" s="6">
        <f>_FV(Table1[[#This Row],[Company]],"Volume")</f>
        <v>916281</v>
      </c>
      <c r="AD25" s="6">
        <f>_FV(Table1[[#This Row],[Company]],"Volume average",TRUE)</f>
        <v>2800845.1290322598</v>
      </c>
      <c r="AE25" s="1" t="str">
        <f>_FV(Table1[[#This Row],[Company]],"Year founded",TRUE)</f>
        <v>1985</v>
      </c>
      <c r="AF25" s="6">
        <f>_FV(Table1[[#This Row],[Company]],"Shares outstanding",TRUE)</f>
        <v>572357080.49963796</v>
      </c>
      <c r="AG25" s="1" t="str">
        <f>_FV(Table1[[#This Row],[Company]],"Exchange")</f>
        <v>NYSE</v>
      </c>
      <c r="AH25" s="1" t="str">
        <f>_FV(Table1[[#This Row],[Company]],"Industry")</f>
        <v>Oil &amp; Gas E&amp;P</v>
      </c>
    </row>
    <row r="26" spans="1:34" ht="16.5" x14ac:dyDescent="0.25">
      <c r="A26" s="1">
        <v>64</v>
      </c>
      <c r="B26" s="2" t="e" vm="26">
        <v>#VALUE!</v>
      </c>
      <c r="C26" s="1" t="str">
        <f>_FV(Table1[[#This Row],[Company]],"Ticker symbol",TRUE)</f>
        <v>CAT</v>
      </c>
      <c r="D26" s="5">
        <f>_FV(Table1[[#This Row],[Company]],"P/E",TRUE)</f>
        <v>37.878788</v>
      </c>
      <c r="E26" s="5">
        <f>_FV(Table1[[#This Row],[Company]],"Beta")</f>
        <v>1.3826780000000001</v>
      </c>
      <c r="F26" s="7">
        <f>ABS(_FV(Table1[[#This Row],[Company]],"Change (%)",TRUE)/_FV(Table1[[#This Row],[Company]],"Beta"))</f>
        <v>1.2396957209126057E-2</v>
      </c>
      <c r="G26" s="7">
        <f>_FV(Table1[[#This Row],[Company]],"Change (%)",TRUE)</f>
        <v>-1.7141E-2</v>
      </c>
      <c r="H26" s="7">
        <f>_FV(Table1[[#This Row],[Company]],"Volume")/_FV(Table1[[#This Row],[Company]],"Volume average",TRUE)</f>
        <v>0.49319386454892633</v>
      </c>
      <c r="I26" s="7">
        <f>(Table1[% volume]/(Table1[[#Totals],[% volume]]))</f>
        <v>1.7441182608889267</v>
      </c>
      <c r="J26" s="7">
        <f>_FV(Table1[[#This Row],[Company]],"Volume")/_FV(Table1[[#This Row],[Company]],"Shares outstanding",TRUE)</f>
        <v>1.7805162615114937E-3</v>
      </c>
      <c r="K26" s="7">
        <f>(_FV(Table1[[#This Row],[Company]],"52 week high",TRUE)-_FV(Table1[[#This Row],[Company]],"52 week low",TRUE))/_FV(Table1[[#This Row],[Company]],"Price")</f>
        <v>0.43277821456650711</v>
      </c>
      <c r="L26" s="7">
        <f>(_FV(Table1[[#This Row],[Company]],"High",TRUE)-_FV(Table1[[#This Row],[Company]],"Low",TRUE))/_FV(Table1[[#This Row],[Company]],"Price")</f>
        <v>1.7439782717461209E-2</v>
      </c>
      <c r="M26" s="7">
        <f>(Table1[day range]/Table1[year range])</f>
        <v>4.0297274979355861E-2</v>
      </c>
      <c r="N26" s="9">
        <f>_FV(Table1[[#This Row],[Company]],"Market cap",TRUE)</f>
        <v>83834709812.357605</v>
      </c>
      <c r="O26" s="9">
        <f>_FV(Table1[[#This Row],[Company]],"Previous close",TRUE)*_FV(Table1[[#This Row],[Company]],"Change (%)",TRUE)*_FV(Table1[[#This Row],[Company]],"Shares outstanding",TRUE)</f>
        <v>-1437010760.8936226</v>
      </c>
      <c r="P26" s="7">
        <f>(_FV(Table1[[#This Row],[Company]],"Price")-_FV(Table1[[#This Row],[Company]],"52 week low",TRUE))/_FV(Table1[[#This Row],[Company]],"Price",TRUE)</f>
        <v>0.19455364162676006</v>
      </c>
      <c r="Q26" s="3">
        <f>_FV(Table1[[#This Row],[Company]],"52 week low",TRUE)</f>
        <v>112.69</v>
      </c>
      <c r="R26" s="3">
        <f>_FV(Table1[[#This Row],[Company]],"Low")</f>
        <v>139.96</v>
      </c>
      <c r="S26" s="14">
        <f>_FV(Table1[[#This Row],[Company]],"Price")</f>
        <v>139.91</v>
      </c>
      <c r="T26" s="3">
        <f>_FV(Table1[[#This Row],[Company]],"High")</f>
        <v>142.4</v>
      </c>
      <c r="U26" s="3">
        <f>_FV(Table1[[#This Row],[Company]],"52 week high",TRUE)</f>
        <v>173.24</v>
      </c>
      <c r="V26" s="7">
        <f>(_FV(Table1[[#This Row],[Company]],"52 week high",TRUE)-_FV(Table1[[#This Row],[Company]],"Price"))/_FV(Table1[[#This Row],[Company]],"Price",TRUE)</f>
        <v>0.23822457293974708</v>
      </c>
      <c r="W26" s="7">
        <f>((_FV(Table1[[#This Row],[Company]],"Price")-_FV(Table1[[#This Row],[Company]],"52 week low",TRUE))/(Table1[year range]*_FV(Table1[[#This Row],[Company]],"Price")))</f>
        <v>0.44954582989265057</v>
      </c>
      <c r="X26" s="7">
        <f>((_FV(Table1[[#This Row],[Company]],"Price")-_FV(Table1[[#This Row],[Company]],"Low",TRUE))/(_FV(Table1[[#This Row],[Company]],"High",TRUE)-_FV(Table1[[#This Row],[Company]],"Low",TRUE)))</f>
        <v>-2.0491803278693203E-2</v>
      </c>
      <c r="Y26" s="3">
        <f>_FV(Table1[[#This Row],[Company]],"Previous close",TRUE)</f>
        <v>142.35</v>
      </c>
      <c r="Z26" s="17">
        <f>_FV(Table1[[#This Row],[Company]],"Change")</f>
        <v>-2.44</v>
      </c>
      <c r="AA26" s="3">
        <f>_FV(Table1[[#This Row],[Company]],"Open")</f>
        <v>142.32</v>
      </c>
      <c r="AB26" s="1">
        <v>0.35400599999999999</v>
      </c>
      <c r="AC26" s="6">
        <f>_FV(Table1[[#This Row],[Company]],"Volume")</f>
        <v>1048606</v>
      </c>
      <c r="AD26" s="6">
        <f>_FV(Table1[[#This Row],[Company]],"Volume average",TRUE)</f>
        <v>2126153.78125</v>
      </c>
      <c r="AE26" s="1" t="str">
        <f>_FV(Table1[[#This Row],[Company]],"Year founded",TRUE)</f>
        <v>1986</v>
      </c>
      <c r="AF26" s="6">
        <f>_FV(Table1[[#This Row],[Company]],"Shares outstanding",TRUE)</f>
        <v>588933683.26208401</v>
      </c>
      <c r="AG26" s="1" t="str">
        <f>_FV(Table1[[#This Row],[Company]],"Exchange")</f>
        <v>NYSE</v>
      </c>
      <c r="AH26" s="1" t="str">
        <f>_FV(Table1[[#This Row],[Company]],"Industry")</f>
        <v>Farm &amp; Construction Equipment</v>
      </c>
    </row>
    <row r="27" spans="1:34" ht="16.5" x14ac:dyDescent="0.25">
      <c r="A27" s="1">
        <v>291</v>
      </c>
      <c r="B27" s="2" t="e" vm="27">
        <v>#VALUE!</v>
      </c>
      <c r="C27" s="1" t="str">
        <f>_FV(Table1[[#This Row],[Company]],"Ticker symbol",TRUE)</f>
        <v>APA</v>
      </c>
      <c r="D27" s="5">
        <f>_FV(Table1[[#This Row],[Company]],"P/E",TRUE)</f>
        <v>20.366599000000001</v>
      </c>
      <c r="E27" s="5">
        <f>_FV(Table1[[#This Row],[Company]],"Beta")</f>
        <v>1.1357409999999999</v>
      </c>
      <c r="F27" s="7">
        <f>ABS(_FV(Table1[[#This Row],[Company]],"Change (%)",TRUE)/_FV(Table1[[#This Row],[Company]],"Beta"))</f>
        <v>1.4994615849916487E-2</v>
      </c>
      <c r="G27" s="7">
        <f>_FV(Table1[[#This Row],[Company]],"Change (%)",TRUE)</f>
        <v>-1.703E-2</v>
      </c>
      <c r="H27" s="7">
        <f>_FV(Table1[[#This Row],[Company]],"Volume")/_FV(Table1[[#This Row],[Company]],"Volume average",TRUE)</f>
        <v>0.24856212086171164</v>
      </c>
      <c r="I27" s="7">
        <f>(Table1[% volume]/(Table1[[#Totals],[% volume]]))</f>
        <v>0.87900877347022444</v>
      </c>
      <c r="J27" s="7">
        <f>_FV(Table1[[#This Row],[Company]],"Volume")/_FV(Table1[[#This Row],[Company]],"Shares outstanding",TRUE)</f>
        <v>2.2863962121034737E-3</v>
      </c>
      <c r="K27" s="7">
        <f>(_FV(Table1[[#This Row],[Company]],"52 week high",TRUE)-_FV(Table1[[#This Row],[Company]],"52 week low",TRUE))/_FV(Table1[[#This Row],[Company]],"Price")</f>
        <v>0.35065789473684211</v>
      </c>
      <c r="L27" s="7">
        <f>(_FV(Table1[[#This Row],[Company]],"High",TRUE)-_FV(Table1[[#This Row],[Company]],"Low",TRUE))/_FV(Table1[[#This Row],[Company]],"Price")</f>
        <v>2.0614035087719248E-2</v>
      </c>
      <c r="M27" s="7">
        <f>(Table1[day range]/Table1[year range])</f>
        <v>5.8786741713570838E-2</v>
      </c>
      <c r="N27" s="9">
        <f>_FV(Table1[[#This Row],[Company]],"Market cap",TRUE)</f>
        <v>17621127854.709999</v>
      </c>
      <c r="O27" s="9">
        <f>_FV(Table1[[#This Row],[Company]],"Previous close",TRUE)*_FV(Table1[[#This Row],[Company]],"Change (%)",TRUE)*_FV(Table1[[#This Row],[Company]],"Shares outstanding",TRUE)</f>
        <v>-300087807.36571169</v>
      </c>
      <c r="P27" s="7">
        <f>(_FV(Table1[[#This Row],[Company]],"Price")-_FV(Table1[[#This Row],[Company]],"52 week low",TRUE))/_FV(Table1[[#This Row],[Company]],"Price",TRUE)</f>
        <v>0.26315789473684209</v>
      </c>
      <c r="Q27" s="3">
        <f>_FV(Table1[[#This Row],[Company]],"52 week low",TRUE)</f>
        <v>33.6</v>
      </c>
      <c r="R27" s="3">
        <f>_FV(Table1[[#This Row],[Company]],"Low")</f>
        <v>45.45</v>
      </c>
      <c r="S27" s="14">
        <f>_FV(Table1[[#This Row],[Company]],"Price")</f>
        <v>45.6</v>
      </c>
      <c r="T27" s="3">
        <f>_FV(Table1[[#This Row],[Company]],"High")</f>
        <v>46.39</v>
      </c>
      <c r="U27" s="3">
        <f>_FV(Table1[[#This Row],[Company]],"52 week high",TRUE)</f>
        <v>49.59</v>
      </c>
      <c r="V27" s="7">
        <f>(_FV(Table1[[#This Row],[Company]],"52 week high",TRUE)-_FV(Table1[[#This Row],[Company]],"Price"))/_FV(Table1[[#This Row],[Company]],"Price",TRUE)</f>
        <v>8.7500000000000036E-2</v>
      </c>
      <c r="W27" s="7">
        <f>((_FV(Table1[[#This Row],[Company]],"Price")-_FV(Table1[[#This Row],[Company]],"52 week low",TRUE))/(Table1[year range]*_FV(Table1[[#This Row],[Company]],"Price")))</f>
        <v>0.75046904315196994</v>
      </c>
      <c r="X27" s="7">
        <f>((_FV(Table1[[#This Row],[Company]],"Price")-_FV(Table1[[#This Row],[Company]],"Low",TRUE))/(_FV(Table1[[#This Row],[Company]],"High",TRUE)-_FV(Table1[[#This Row],[Company]],"Low",TRUE)))</f>
        <v>0.15957446808510525</v>
      </c>
      <c r="Y27" s="3">
        <f>_FV(Table1[[#This Row],[Company]],"Previous close",TRUE)</f>
        <v>46.39</v>
      </c>
      <c r="Z27" s="17">
        <f>_FV(Table1[[#This Row],[Company]],"Change")</f>
        <v>-0.79</v>
      </c>
      <c r="AA27" s="3">
        <f>_FV(Table1[[#This Row],[Company]],"Open")</f>
        <v>45.99</v>
      </c>
      <c r="AB27" s="1">
        <v>7.2554999999999994E-2</v>
      </c>
      <c r="AC27" s="6">
        <f>_FV(Table1[[#This Row],[Company]],"Volume")</f>
        <v>868482</v>
      </c>
      <c r="AD27" s="6">
        <f>_FV(Table1[[#This Row],[Company]],"Volume average",TRUE)</f>
        <v>3494023.9365079398</v>
      </c>
      <c r="AE27" s="1" t="str">
        <f>_FV(Table1[[#This Row],[Company]],"Year founded",TRUE)</f>
        <v>1954</v>
      </c>
      <c r="AF27" s="6">
        <f>_FV(Table1[[#This Row],[Company]],"Shares outstanding",TRUE)</f>
        <v>379847550.22009099</v>
      </c>
      <c r="AG27" s="1" t="str">
        <f>_FV(Table1[[#This Row],[Company]],"Exchange")</f>
        <v>NYSE</v>
      </c>
      <c r="AH27" s="1" t="str">
        <f>_FV(Table1[[#This Row],[Company]],"Industry")</f>
        <v>Oil &amp; Gas E&amp;P</v>
      </c>
    </row>
    <row r="28" spans="1:34" ht="16.5" x14ac:dyDescent="0.25">
      <c r="A28" s="1">
        <v>206</v>
      </c>
      <c r="B28" s="2" t="e" vm="28">
        <v>#VALUE!</v>
      </c>
      <c r="C28" s="1" t="str">
        <f>_FV(Table1[[#This Row],[Company]],"Ticker symbol",TRUE)</f>
        <v>MCK</v>
      </c>
      <c r="D28" s="5">
        <f>_FV(Table1[[#This Row],[Company]],"P/E",TRUE)</f>
        <v>454.545455</v>
      </c>
      <c r="E28" s="5">
        <f>_FV(Table1[[#This Row],[Company]],"Beta")</f>
        <v>1.210439</v>
      </c>
      <c r="F28" s="7">
        <f>ABS(_FV(Table1[[#This Row],[Company]],"Change (%)",TRUE)/_FV(Table1[[#This Row],[Company]],"Beta"))</f>
        <v>1.4018880753181284E-2</v>
      </c>
      <c r="G28" s="7">
        <f>_FV(Table1[[#This Row],[Company]],"Change (%)",TRUE)</f>
        <v>-1.6969000000000001E-2</v>
      </c>
      <c r="H28" s="7">
        <f>_FV(Table1[[#This Row],[Company]],"Volume")/_FV(Table1[[#This Row],[Company]],"Volume average",TRUE)</f>
        <v>0.39319005028732029</v>
      </c>
      <c r="I28" s="7">
        <f>(Table1[% volume]/(Table1[[#Totals],[% volume]]))</f>
        <v>1.3904673111316053</v>
      </c>
      <c r="J28" s="7">
        <f>_FV(Table1[[#This Row],[Company]],"Volume")/_FV(Table1[[#This Row],[Company]],"Shares outstanding",TRUE)</f>
        <v>3.3688037293357928E-3</v>
      </c>
      <c r="K28" s="7">
        <f>(_FV(Table1[[#This Row],[Company]],"52 week high",TRUE)-_FV(Table1[[#This Row],[Company]],"52 week low",TRUE))/_FV(Table1[[#This Row],[Company]],"Price")</f>
        <v>0.44913689281413099</v>
      </c>
      <c r="L28" s="7">
        <f>(_FV(Table1[[#This Row],[Company]],"High",TRUE)-_FV(Table1[[#This Row],[Company]],"Low",TRUE))/_FV(Table1[[#This Row],[Company]],"Price")</f>
        <v>2.1276595744680896E-2</v>
      </c>
      <c r="M28" s="7">
        <f>(Table1[day range]/Table1[year range])</f>
        <v>4.7372184483375129E-2</v>
      </c>
      <c r="N28" s="9">
        <f>_FV(Table1[[#This Row],[Company]],"Market cap",TRUE)</f>
        <v>24888466422.035</v>
      </c>
      <c r="O28" s="9">
        <f>_FV(Table1[[#This Row],[Company]],"Previous close",TRUE)*_FV(Table1[[#This Row],[Company]],"Change (%)",TRUE)*_FV(Table1[[#This Row],[Company]],"Shares outstanding",TRUE)</f>
        <v>-422332386.7155112</v>
      </c>
      <c r="P28" s="7">
        <f>(_FV(Table1[[#This Row],[Company]],"Price")-_FV(Table1[[#This Row],[Company]],"52 week low",TRUE))/_FV(Table1[[#This Row],[Company]],"Price",TRUE)</f>
        <v>1.3087113608992337E-2</v>
      </c>
      <c r="Q28" s="3">
        <f>_FV(Table1[[#This Row],[Company]],"52 week low",TRUE)</f>
        <v>122.92</v>
      </c>
      <c r="R28" s="3">
        <f>_FV(Table1[[#This Row],[Company]],"Low")</f>
        <v>124.1</v>
      </c>
      <c r="S28" s="14">
        <f>_FV(Table1[[#This Row],[Company]],"Price")</f>
        <v>124.55</v>
      </c>
      <c r="T28" s="3">
        <f>_FV(Table1[[#This Row],[Company]],"High")</f>
        <v>126.75</v>
      </c>
      <c r="U28" s="3">
        <f>_FV(Table1[[#This Row],[Company]],"52 week high",TRUE)</f>
        <v>178.86</v>
      </c>
      <c r="V28" s="7">
        <f>(_FV(Table1[[#This Row],[Company]],"52 week high",TRUE)-_FV(Table1[[#This Row],[Company]],"Price"))/_FV(Table1[[#This Row],[Company]],"Price",TRUE)</f>
        <v>0.43604977920513865</v>
      </c>
      <c r="W28" s="7">
        <f>((_FV(Table1[[#This Row],[Company]],"Price")-_FV(Table1[[#This Row],[Company]],"52 week low",TRUE))/(Table1[year range]*_FV(Table1[[#This Row],[Company]],"Price")))</f>
        <v>2.9138362531283431E-2</v>
      </c>
      <c r="X28" s="7">
        <f>((_FV(Table1[[#This Row],[Company]],"Price")-_FV(Table1[[#This Row],[Company]],"Low",TRUE))/(_FV(Table1[[#This Row],[Company]],"High",TRUE)-_FV(Table1[[#This Row],[Company]],"Low",TRUE)))</f>
        <v>0.16981132075471769</v>
      </c>
      <c r="Y28" s="3">
        <f>_FV(Table1[[#This Row],[Company]],"Previous close",TRUE)</f>
        <v>126.7</v>
      </c>
      <c r="Z28" s="17">
        <f>_FV(Table1[[#This Row],[Company]],"Change")</f>
        <v>-2.15</v>
      </c>
      <c r="AA28" s="3">
        <f>_FV(Table1[[#This Row],[Company]],"Open")</f>
        <v>126.57</v>
      </c>
      <c r="AB28" s="1">
        <v>0.106627</v>
      </c>
      <c r="AC28" s="6">
        <f>_FV(Table1[[#This Row],[Company]],"Volume")</f>
        <v>661755</v>
      </c>
      <c r="AD28" s="6">
        <f>_FV(Table1[[#This Row],[Company]],"Volume average",TRUE)</f>
        <v>1683041.0625</v>
      </c>
      <c r="AE28" s="1" t="str">
        <f>_FV(Table1[[#This Row],[Company]],"Year founded",TRUE)</f>
        <v>1994</v>
      </c>
      <c r="AF28" s="6">
        <f>_FV(Table1[[#This Row],[Company]],"Shares outstanding",TRUE)</f>
        <v>196436199.06894201</v>
      </c>
      <c r="AG28" s="1" t="str">
        <f>_FV(Table1[[#This Row],[Company]],"Exchange")</f>
        <v>NYSE</v>
      </c>
      <c r="AH28" s="1" t="str">
        <f>_FV(Table1[[#This Row],[Company]],"Industry")</f>
        <v>Medical Distribution</v>
      </c>
    </row>
    <row r="29" spans="1:34" ht="16.5" x14ac:dyDescent="0.25">
      <c r="A29" s="1">
        <v>456</v>
      </c>
      <c r="B29" s="2" t="e" vm="29">
        <v>#VALUE!</v>
      </c>
      <c r="C29" s="1" t="str">
        <f>_FV(Table1[[#This Row],[Company]],"Ticker symbol",TRUE)</f>
        <v>AMG</v>
      </c>
      <c r="D29" s="5">
        <f>_FV(Table1[[#This Row],[Company]],"P/E",TRUE)</f>
        <v>12.180268</v>
      </c>
      <c r="E29" s="5">
        <f>_FV(Table1[[#This Row],[Company]],"Beta")</f>
        <v>1.519088</v>
      </c>
      <c r="F29" s="7">
        <f>ABS(_FV(Table1[[#This Row],[Company]],"Change (%)",TRUE)/_FV(Table1[[#This Row],[Company]],"Beta"))</f>
        <v>1.1063875167205589E-2</v>
      </c>
      <c r="G29" s="7">
        <f>_FV(Table1[[#This Row],[Company]],"Change (%)",TRUE)</f>
        <v>-1.6807000000000002E-2</v>
      </c>
      <c r="H29" s="7">
        <f>_FV(Table1[[#This Row],[Company]],"Volume")/_FV(Table1[[#This Row],[Company]],"Volume average",TRUE)</f>
        <v>0.50645399968475246</v>
      </c>
      <c r="I29" s="7">
        <f>(Table1[% volume]/(Table1[[#Totals],[% volume]]))</f>
        <v>1.7910110661216141</v>
      </c>
      <c r="J29" s="7">
        <f>_FV(Table1[[#This Row],[Company]],"Volume")/_FV(Table1[[#This Row],[Company]],"Shares outstanding",TRUE)</f>
        <v>4.6958711670424961E-3</v>
      </c>
      <c r="K29" s="7">
        <f>(_FV(Table1[[#This Row],[Company]],"52 week high",TRUE)-_FV(Table1[[#This Row],[Company]],"52 week low",TRUE))/_FV(Table1[[#This Row],[Company]],"Price")</f>
        <v>0.47154178674351588</v>
      </c>
      <c r="L29" s="7">
        <f>(_FV(Table1[[#This Row],[Company]],"High",TRUE)-_FV(Table1[[#This Row],[Company]],"Low",TRUE))/_FV(Table1[[#This Row],[Company]],"Price")</f>
        <v>3.9363374377783727E-2</v>
      </c>
      <c r="M29" s="7">
        <f>(Table1[day range]/Table1[year range])</f>
        <v>8.3478019306896578E-2</v>
      </c>
      <c r="N29" s="9">
        <f>_FV(Table1[[#This Row],[Company]],"Market cap",TRUE)</f>
        <v>8115778581.7200003</v>
      </c>
      <c r="O29" s="9">
        <f>_FV(Table1[[#This Row],[Company]],"Previous close",TRUE)*_FV(Table1[[#This Row],[Company]],"Change (%)",TRUE)*_FV(Table1[[#This Row],[Company]],"Shares outstanding",TRUE)</f>
        <v>-136401890.62296808</v>
      </c>
      <c r="P29" s="7">
        <f>(_FV(Table1[[#This Row],[Company]],"Price")-_FV(Table1[[#This Row],[Company]],"52 week low",TRUE))/_FV(Table1[[#This Row],[Company]],"Price",TRUE)</f>
        <v>5.0301283730678582E-2</v>
      </c>
      <c r="Q29" s="3">
        <f>_FV(Table1[[#This Row],[Company]],"52 week low",TRUE)</f>
        <v>145</v>
      </c>
      <c r="R29" s="3">
        <f>_FV(Table1[[#This Row],[Company]],"Low")</f>
        <v>150.41999999999999</v>
      </c>
      <c r="S29" s="14">
        <f>_FV(Table1[[#This Row],[Company]],"Price")</f>
        <v>152.68</v>
      </c>
      <c r="T29" s="3">
        <f>_FV(Table1[[#This Row],[Company]],"High")</f>
        <v>156.43</v>
      </c>
      <c r="U29" s="3">
        <f>_FV(Table1[[#This Row],[Company]],"52 week high",TRUE)</f>
        <v>216.995</v>
      </c>
      <c r="V29" s="7">
        <f>(_FV(Table1[[#This Row],[Company]],"52 week high",TRUE)-_FV(Table1[[#This Row],[Company]],"Price"))/_FV(Table1[[#This Row],[Company]],"Price",TRUE)</f>
        <v>0.42124050301283728</v>
      </c>
      <c r="W29" s="7">
        <f>((_FV(Table1[[#This Row],[Company]],"Price")-_FV(Table1[[#This Row],[Company]],"52 week low",TRUE))/(Table1[year range]*_FV(Table1[[#This Row],[Company]],"Price")))</f>
        <v>0.10667407458851318</v>
      </c>
      <c r="X29" s="7">
        <f>((_FV(Table1[[#This Row],[Company]],"Price")-_FV(Table1[[#This Row],[Company]],"Low",TRUE))/(_FV(Table1[[#This Row],[Company]],"High",TRUE)-_FV(Table1[[#This Row],[Company]],"Low",TRUE)))</f>
        <v>0.37603993344426156</v>
      </c>
      <c r="Y29" s="3">
        <f>_FV(Table1[[#This Row],[Company]],"Previous close",TRUE)</f>
        <v>155.29</v>
      </c>
      <c r="Z29" s="17">
        <f>_FV(Table1[[#This Row],[Company]],"Change")</f>
        <v>-2.61</v>
      </c>
      <c r="AA29" s="3">
        <f>_FV(Table1[[#This Row],[Company]],"Open")</f>
        <v>155.01</v>
      </c>
      <c r="AB29" s="1">
        <v>3.5414000000000001E-2</v>
      </c>
      <c r="AC29" s="6">
        <f>_FV(Table1[[#This Row],[Company]],"Volume")</f>
        <v>245416</v>
      </c>
      <c r="AD29" s="6">
        <f>_FV(Table1[[#This Row],[Company]],"Volume average",TRUE)</f>
        <v>484577.079365079</v>
      </c>
      <c r="AE29" s="1" t="str">
        <f>_FV(Table1[[#This Row],[Company]],"Year founded",TRUE)</f>
        <v>1993</v>
      </c>
      <c r="AF29" s="6">
        <f>_FV(Table1[[#This Row],[Company]],"Shares outstanding",TRUE)</f>
        <v>52262081.149591103</v>
      </c>
      <c r="AG29" s="1" t="str">
        <f>_FV(Table1[[#This Row],[Company]],"Exchange")</f>
        <v>NYSE</v>
      </c>
      <c r="AH29" s="1" t="str">
        <f>_FV(Table1[[#This Row],[Company]],"Industry")</f>
        <v>Asset Management</v>
      </c>
    </row>
    <row r="30" spans="1:34" ht="16.5" x14ac:dyDescent="0.25">
      <c r="A30" s="1">
        <v>488</v>
      </c>
      <c r="B30" s="2" t="e" vm="30">
        <v>#VALUE!</v>
      </c>
      <c r="C30" s="1" t="str">
        <f>_FV(Table1[[#This Row],[Company]],"Ticker symbol",TRUE)</f>
        <v>SRCLP</v>
      </c>
      <c r="D30" s="1" t="e" vm="31">
        <f>_FV(Table1[[#This Row],[Company]],"P/E",TRUE)</f>
        <v>#VALUE!</v>
      </c>
      <c r="E30" s="19">
        <v>0.43</v>
      </c>
      <c r="F30" s="7">
        <f>ABS(Table1[[#This Row],[% change]]/Table1[[#This Row],[Beta]])</f>
        <v>3.7079069767441859E-2</v>
      </c>
      <c r="G30" s="7">
        <f>_FV(Table1[[#This Row],[Company]],"Change (%)",TRUE)</f>
        <v>-1.5944E-2</v>
      </c>
      <c r="H30" s="7">
        <f>_FV(Table1[[#This Row],[Company]],"Volume")/_FV(Table1[[#This Row],[Company]],"Volume average",TRUE)</f>
        <v>3.9721939270577988E-2</v>
      </c>
      <c r="I30" s="7">
        <f>(Table1[% volume]/(Table1[[#Totals],[% volume]]))</f>
        <v>0.14047165753592475</v>
      </c>
      <c r="J30" s="7">
        <f>_FV(Table1[[#This Row],[Company]],"Volume")/_FV(Table1[[#This Row],[Company]],"Shares outstanding",TRUE)</f>
        <v>2.1929580037897828E-3</v>
      </c>
      <c r="K30" s="7">
        <f>(_FV(Table1[[#This Row],[Company]],"52 week high",TRUE)-_FV(Table1[[#This Row],[Company]],"52 week low",TRUE))/_FV(Table1[[#This Row],[Company]],"Price")</f>
        <v>0.45517390365089655</v>
      </c>
      <c r="L30" s="7">
        <f>(_FV(Table1[[#This Row],[Company]],"High",TRUE)-_FV(Table1[[#This Row],[Company]],"Low",TRUE))/_FV(Table1[[#This Row],[Company]],"Price")</f>
        <v>2.095484985958088E-2</v>
      </c>
      <c r="M30" s="7">
        <f>(Table1[day range]/Table1[year range])</f>
        <v>4.6037019458946317E-2</v>
      </c>
      <c r="N30" s="1">
        <f>_FV(Table1[[#This Row],[Company]],"Market cap",TRUE)</f>
        <v>29773265.100000001</v>
      </c>
      <c r="O30" s="9">
        <f>_FV(Table1[[#This Row],[Company]],"Previous close",TRUE)*_FV(Table1[[#This Row],[Company]],"Change (%)",TRUE)*_FV(Table1[[#This Row],[Company]],"Shares outstanding",TRUE)</f>
        <v>-474704.93875439989</v>
      </c>
      <c r="P30" s="7">
        <f>(_FV(Table1[[#This Row],[Company]],"Price")-_FV(Table1[[#This Row],[Company]],"52 week low",TRUE))/_FV(Table1[[#This Row],[Company]],"Price",TRUE)</f>
        <v>5.0982933678980331E-2</v>
      </c>
      <c r="Q30" s="3">
        <f>_FV(Table1[[#This Row],[Company]],"52 week low",TRUE)</f>
        <v>43.93</v>
      </c>
      <c r="R30" s="3">
        <f>_FV(Table1[[#This Row],[Company]],"Low")</f>
        <v>46.29</v>
      </c>
      <c r="S30" s="14">
        <f>_FV(Table1[[#This Row],[Company]],"Price")</f>
        <v>46.29</v>
      </c>
      <c r="T30" s="3">
        <f>_FV(Table1[[#This Row],[Company]],"High")</f>
        <v>47.26</v>
      </c>
      <c r="U30" s="3">
        <f>_FV(Table1[[#This Row],[Company]],"52 week high",TRUE)</f>
        <v>65</v>
      </c>
      <c r="V30" s="7">
        <f>(_FV(Table1[[#This Row],[Company]],"52 week high",TRUE)-_FV(Table1[[#This Row],[Company]],"Price"))/_FV(Table1[[#This Row],[Company]],"Price",TRUE)</f>
        <v>0.40419096997191623</v>
      </c>
      <c r="W30" s="7">
        <f>((_FV(Table1[[#This Row],[Company]],"Price")-_FV(Table1[[#This Row],[Company]],"52 week low",TRUE))/(Table1[year range]*_FV(Table1[[#This Row],[Company]],"Price")))</f>
        <v>0.11200759373516846</v>
      </c>
      <c r="X30" s="7">
        <f>((_FV(Table1[[#This Row],[Company]],"Price")-_FV(Table1[[#This Row],[Company]],"Low",TRUE))/(_FV(Table1[[#This Row],[Company]],"High",TRUE)-_FV(Table1[[#This Row],[Company]],"Low",TRUE)))</f>
        <v>0</v>
      </c>
      <c r="Y30" s="3">
        <f>_FV(Table1[[#This Row],[Company]],"Previous close",TRUE)</f>
        <v>47.04</v>
      </c>
      <c r="Z30" s="17">
        <f>_FV(Table1[[#This Row],[Company]],"Change")</f>
        <v>-0.75</v>
      </c>
      <c r="AA30" s="3">
        <f>_FV(Table1[[#This Row],[Company]],"Open")</f>
        <v>47.13</v>
      </c>
      <c r="AB30" s="1">
        <v>2.5034000000000001E-2</v>
      </c>
      <c r="AC30" s="6">
        <f>_FV(Table1[[#This Row],[Company]],"Volume")</f>
        <v>1388</v>
      </c>
      <c r="AD30" s="6">
        <f>_FV(Table1[[#This Row],[Company]],"Volume average",TRUE)</f>
        <v>34942.90625</v>
      </c>
      <c r="AE30" s="1" t="str">
        <f>_FV(Table1[[#This Row],[Company]],"Year founded",TRUE)</f>
        <v>1989</v>
      </c>
      <c r="AF30" s="1">
        <f>_FV(Table1[[#This Row],[Company]],"Shares outstanding",TRUE)</f>
        <v>632935.05739795906</v>
      </c>
      <c r="AG30" s="1" t="str">
        <f>_FV(Table1[[#This Row],[Company]],"Exchange")</f>
        <v>NASDAQ</v>
      </c>
      <c r="AH30" s="1" t="str">
        <f>_FV(Table1[[#This Row],[Company]],"Industry")</f>
        <v>Waste Management</v>
      </c>
    </row>
    <row r="31" spans="1:34" ht="16.5" x14ac:dyDescent="0.25">
      <c r="A31" s="1">
        <v>469</v>
      </c>
      <c r="B31" s="2" t="e" vm="32">
        <v>#VALUE!</v>
      </c>
      <c r="C31" s="1" t="str">
        <f>_FV(Table1[[#This Row],[Company]],"Ticker symbol",TRUE)</f>
        <v>LB</v>
      </c>
      <c r="D31" s="5">
        <f>_FV(Table1[[#This Row],[Company]],"P/E",TRUE)</f>
        <v>9.891197</v>
      </c>
      <c r="E31" s="5">
        <f>_FV(Table1[[#This Row],[Company]],"Beta")</f>
        <v>0.57322600000000001</v>
      </c>
      <c r="F31" s="7">
        <f>ABS(_FV(Table1[[#This Row],[Company]],"Change (%)",TRUE)/_FV(Table1[[#This Row],[Company]],"Beta"))</f>
        <v>2.7249287366588396E-2</v>
      </c>
      <c r="G31" s="7">
        <f>_FV(Table1[[#This Row],[Company]],"Change (%)",TRUE)</f>
        <v>-1.562E-2</v>
      </c>
      <c r="H31" s="7">
        <f>_FV(Table1[[#This Row],[Company]],"Volume")/_FV(Table1[[#This Row],[Company]],"Volume average",TRUE)</f>
        <v>0.22980239230096303</v>
      </c>
      <c r="I31" s="7">
        <f>(Table1[% volume]/(Table1[[#Totals],[% volume]]))</f>
        <v>0.81266734567885057</v>
      </c>
      <c r="J31" s="7">
        <f>_FV(Table1[[#This Row],[Company]],"Volume")/_FV(Table1[[#This Row],[Company]],"Shares outstanding",TRUE)</f>
        <v>3.7453426891456156E-3</v>
      </c>
      <c r="K31" s="7">
        <f>(_FV(Table1[[#This Row],[Company]],"52 week high",TRUE)-_FV(Table1[[#This Row],[Company]],"52 week low",TRUE))/_FV(Table1[[#This Row],[Company]],"Price")</f>
        <v>1.0371310695017455</v>
      </c>
      <c r="L31" s="7">
        <f>(_FV(Table1[[#This Row],[Company]],"High",TRUE)-_FV(Table1[[#This Row],[Company]],"Low",TRUE))/_FV(Table1[[#This Row],[Company]],"Price")</f>
        <v>2.7927642018406935E-2</v>
      </c>
      <c r="M31" s="7">
        <f>(Table1[day range]/Table1[year range])</f>
        <v>2.6927784577723456E-2</v>
      </c>
      <c r="N31" s="9">
        <f>_FV(Table1[[#This Row],[Company]],"Market cap",TRUE)</f>
        <v>8701436385.1000004</v>
      </c>
      <c r="O31" s="9">
        <f>_FV(Table1[[#This Row],[Company]],"Previous close",TRUE)*_FV(Table1[[#This Row],[Company]],"Change (%)",TRUE)*_FV(Table1[[#This Row],[Company]],"Shares outstanding",TRUE)</f>
        <v>-135916436.33526227</v>
      </c>
      <c r="P31" s="7">
        <f>(_FV(Table1[[#This Row],[Company]],"Price")-_FV(Table1[[#This Row],[Company]],"52 week low",TRUE))/_FV(Table1[[#This Row],[Company]],"Price",TRUE)</f>
        <v>3.4592192954617573E-2</v>
      </c>
      <c r="Q31" s="3">
        <f>_FV(Table1[[#This Row],[Company]],"52 week low",TRUE)</f>
        <v>30.42</v>
      </c>
      <c r="R31" s="3">
        <f>_FV(Table1[[#This Row],[Company]],"Low")</f>
        <v>31.36</v>
      </c>
      <c r="S31" s="14">
        <f>_FV(Table1[[#This Row],[Company]],"Price")</f>
        <v>31.51</v>
      </c>
      <c r="T31" s="3">
        <f>_FV(Table1[[#This Row],[Company]],"High")</f>
        <v>32.24</v>
      </c>
      <c r="U31" s="3">
        <f>_FV(Table1[[#This Row],[Company]],"52 week high",TRUE)</f>
        <v>63.1</v>
      </c>
      <c r="V31" s="7">
        <f>(_FV(Table1[[#This Row],[Company]],"52 week high",TRUE)-_FV(Table1[[#This Row],[Company]],"Price"))/_FV(Table1[[#This Row],[Company]],"Price",TRUE)</f>
        <v>1.0025388765471279</v>
      </c>
      <c r="W31" s="7">
        <f>((_FV(Table1[[#This Row],[Company]],"Price")-_FV(Table1[[#This Row],[Company]],"52 week low",TRUE))/(Table1[year range]*_FV(Table1[[#This Row],[Company]],"Price")))</f>
        <v>3.3353733170134632E-2</v>
      </c>
      <c r="X31" s="7">
        <f>((_FV(Table1[[#This Row],[Company]],"Price")-_FV(Table1[[#This Row],[Company]],"Low",TRUE))/(_FV(Table1[[#This Row],[Company]],"High",TRUE)-_FV(Table1[[#This Row],[Company]],"Low",TRUE)))</f>
        <v>0.17045454545454738</v>
      </c>
      <c r="Y31" s="3">
        <f>_FV(Table1[[#This Row],[Company]],"Previous close",TRUE)</f>
        <v>32.01</v>
      </c>
      <c r="Z31" s="17">
        <f>_FV(Table1[[#This Row],[Company]],"Change")</f>
        <v>-0.5</v>
      </c>
      <c r="AA31" s="3">
        <f>_FV(Table1[[#This Row],[Company]],"Open")</f>
        <v>31.87</v>
      </c>
      <c r="AB31" s="1">
        <v>3.1720999999999999E-2</v>
      </c>
      <c r="AC31" s="6">
        <f>_FV(Table1[[#This Row],[Company]],"Volume")</f>
        <v>1018115</v>
      </c>
      <c r="AD31" s="6">
        <f>_FV(Table1[[#This Row],[Company]],"Volume average",TRUE)</f>
        <v>4430393.390625</v>
      </c>
      <c r="AE31" s="1" t="str">
        <f>_FV(Table1[[#This Row],[Company]],"Year founded",TRUE)</f>
        <v>1963</v>
      </c>
      <c r="AF31" s="6">
        <f>_FV(Table1[[#This Row],[Company]],"Shares outstanding",TRUE)</f>
        <v>271834938.61605799</v>
      </c>
      <c r="AG31" s="1" t="str">
        <f>_FV(Table1[[#This Row],[Company]],"Exchange")</f>
        <v>NYSE</v>
      </c>
      <c r="AH31" s="1" t="str">
        <f>_FV(Table1[[#This Row],[Company]],"Industry")</f>
        <v>Apparel Stores</v>
      </c>
    </row>
    <row r="32" spans="1:34" ht="16.5" x14ac:dyDescent="0.25">
      <c r="A32" s="1">
        <v>391</v>
      </c>
      <c r="B32" s="2" t="e" vm="33">
        <v>#VALUE!</v>
      </c>
      <c r="C32" s="1" t="str">
        <f>_FV(Table1[[#This Row],[Company]],"Ticker symbol",TRUE)</f>
        <v>TAP</v>
      </c>
      <c r="D32" s="5">
        <f>_FV(Table1[[#This Row],[Company]],"P/E",TRUE)</f>
        <v>9.4966760000000008</v>
      </c>
      <c r="E32" s="5">
        <f>_FV(Table1[[#This Row],[Company]],"Beta")</f>
        <v>0.733823</v>
      </c>
      <c r="F32" s="7">
        <f>ABS(_FV(Table1[[#This Row],[Company]],"Change (%)",TRUE)/_FV(Table1[[#This Row],[Company]],"Beta"))</f>
        <v>2.0988712536946921E-2</v>
      </c>
      <c r="G32" s="7">
        <f>_FV(Table1[[#This Row],[Company]],"Change (%)",TRUE)</f>
        <v>-1.5402000000000001E-2</v>
      </c>
      <c r="H32" s="7">
        <f>_FV(Table1[[#This Row],[Company]],"Volume")/_FV(Table1[[#This Row],[Company]],"Volume average",TRUE)</f>
        <v>0.22473771165066597</v>
      </c>
      <c r="I32" s="7">
        <f>(Table1[% volume]/(Table1[[#Totals],[% volume]]))</f>
        <v>0.79475673761434651</v>
      </c>
      <c r="J32" s="7">
        <f>_FV(Table1[[#This Row],[Company]],"Volume")/_FV(Table1[[#This Row],[Company]],"Shares outstanding",TRUE)</f>
        <v>2.4862262188166612E-3</v>
      </c>
      <c r="K32" s="7">
        <f>(_FV(Table1[[#This Row],[Company]],"52 week high",TRUE)-_FV(Table1[[#This Row],[Company]],"52 week low",TRUE))/_FV(Table1[[#This Row],[Company]],"Price")</f>
        <v>0.48686540731995265</v>
      </c>
      <c r="L32" s="7">
        <f>(_FV(Table1[[#This Row],[Company]],"High",TRUE)-_FV(Table1[[#This Row],[Company]],"Low",TRUE))/_FV(Table1[[#This Row],[Company]],"Price")</f>
        <v>2.0070838252656424E-2</v>
      </c>
      <c r="M32" s="7">
        <f>(Table1[day range]/Table1[year range])</f>
        <v>4.1224613519248249E-2</v>
      </c>
      <c r="N32" s="9">
        <f>_FV(Table1[[#This Row],[Company]],"Market cap",TRUE)</f>
        <v>14621230845.719999</v>
      </c>
      <c r="O32" s="9">
        <f>_FV(Table1[[#This Row],[Company]],"Previous close",TRUE)*_FV(Table1[[#This Row],[Company]],"Change (%)",TRUE)*_FV(Table1[[#This Row],[Company]],"Shares outstanding",TRUE)</f>
        <v>-225196197.48577961</v>
      </c>
      <c r="P32" s="7">
        <f>(_FV(Table1[[#This Row],[Company]],"Price")-_FV(Table1[[#This Row],[Company]],"52 week low",TRUE))/_FV(Table1[[#This Row],[Company]],"Price",TRUE)</f>
        <v>0.13296930342384894</v>
      </c>
      <c r="Q32" s="3">
        <f>_FV(Table1[[#This Row],[Company]],"52 week low",TRUE)</f>
        <v>58.75</v>
      </c>
      <c r="R32" s="3">
        <f>_FV(Table1[[#This Row],[Company]],"Low")</f>
        <v>67.61</v>
      </c>
      <c r="S32" s="14">
        <f>_FV(Table1[[#This Row],[Company]],"Price")</f>
        <v>67.760000000000005</v>
      </c>
      <c r="T32" s="3">
        <f>_FV(Table1[[#This Row],[Company]],"High")</f>
        <v>68.97</v>
      </c>
      <c r="U32" s="3">
        <f>_FV(Table1[[#This Row],[Company]],"52 week high",TRUE)</f>
        <v>91.74</v>
      </c>
      <c r="V32" s="7">
        <f>(_FV(Table1[[#This Row],[Company]],"52 week high",TRUE)-_FV(Table1[[#This Row],[Company]],"Price"))/_FV(Table1[[#This Row],[Company]],"Price",TRUE)</f>
        <v>0.35389610389610371</v>
      </c>
      <c r="W32" s="7">
        <f>((_FV(Table1[[#This Row],[Company]],"Price")-_FV(Table1[[#This Row],[Company]],"52 week low",TRUE))/(Table1[year range]*_FV(Table1[[#This Row],[Company]],"Price")))</f>
        <v>0.27311306456501988</v>
      </c>
      <c r="X32" s="7">
        <f>((_FV(Table1[[#This Row],[Company]],"Price")-_FV(Table1[[#This Row],[Company]],"Low",TRUE))/(_FV(Table1[[#This Row],[Company]],"High",TRUE)-_FV(Table1[[#This Row],[Company]],"Low",TRUE)))</f>
        <v>0.11029411764706305</v>
      </c>
      <c r="Y32" s="3">
        <f>_FV(Table1[[#This Row],[Company]],"Previous close",TRUE)</f>
        <v>68.819999999999993</v>
      </c>
      <c r="Z32" s="17">
        <f>_FV(Table1[[#This Row],[Company]],"Change")</f>
        <v>-1.06</v>
      </c>
      <c r="AA32" s="3">
        <f>_FV(Table1[[#This Row],[Company]],"Open")</f>
        <v>68.849999999999994</v>
      </c>
      <c r="AB32" s="1">
        <v>5.0181000000000003E-2</v>
      </c>
      <c r="AC32" s="6">
        <f>_FV(Table1[[#This Row],[Company]],"Volume")</f>
        <v>528214</v>
      </c>
      <c r="AD32" s="6">
        <f>_FV(Table1[[#This Row],[Company]],"Volume average",TRUE)</f>
        <v>2350357.6507936502</v>
      </c>
      <c r="AE32" s="1" t="str">
        <f>_FV(Table1[[#This Row],[Company]],"Year founded",TRUE)</f>
        <v>1913</v>
      </c>
      <c r="AF32" s="6">
        <f>_FV(Table1[[#This Row],[Company]],"Shares outstanding",TRUE)</f>
        <v>212456129.69659999</v>
      </c>
      <c r="AG32" s="1" t="str">
        <f>_FV(Table1[[#This Row],[Company]],"Exchange")</f>
        <v>NYSE</v>
      </c>
      <c r="AH32" s="1" t="str">
        <f>_FV(Table1[[#This Row],[Company]],"Industry")</f>
        <v>Beverages - Brewers</v>
      </c>
    </row>
    <row r="33" spans="1:34" ht="16.5" x14ac:dyDescent="0.25">
      <c r="A33" s="1">
        <v>430</v>
      </c>
      <c r="B33" s="2" t="e" vm="34">
        <v>#VALUE!</v>
      </c>
      <c r="C33" s="1" t="str">
        <f>_FV(Table1[[#This Row],[Company]],"Ticker symbol",TRUE)</f>
        <v>VIAB</v>
      </c>
      <c r="D33" s="5">
        <f>_FV(Table1[[#This Row],[Company]],"P/E",TRUE)</f>
        <v>5.4585150000000002</v>
      </c>
      <c r="E33" s="5">
        <f>_FV(Table1[[#This Row],[Company]],"Beta")</f>
        <v>1.4024080000000001</v>
      </c>
      <c r="F33" s="7">
        <f>ABS(_FV(Table1[[#This Row],[Company]],"Change (%)",TRUE)/_FV(Table1[[#This Row],[Company]],"Beta"))</f>
        <v>1.0814969680720588E-2</v>
      </c>
      <c r="G33" s="7">
        <f>_FV(Table1[[#This Row],[Company]],"Change (%)",TRUE)</f>
        <v>-1.5167E-2</v>
      </c>
      <c r="H33" s="7">
        <f>_FV(Table1[[#This Row],[Company]],"Volume")/_FV(Table1[[#This Row],[Company]],"Volume average",TRUE)</f>
        <v>0.15789291846498738</v>
      </c>
      <c r="I33" s="7">
        <f>(Table1[% volume]/(Table1[[#Totals],[% volume]]))</f>
        <v>0.55836850811535588</v>
      </c>
      <c r="J33" s="7">
        <f>_FV(Table1[[#This Row],[Company]],"Volume")/_FV(Table1[[#This Row],[Company]],"Shares outstanding",TRUE)</f>
        <v>1.2042226854959634E-3</v>
      </c>
      <c r="K33" s="7">
        <f>(_FV(Table1[[#This Row],[Company]],"52 week high",TRUE)-_FV(Table1[[#This Row],[Company]],"52 week low",TRUE))/_FV(Table1[[#This Row],[Company]],"Price")</f>
        <v>0.46971998599930004</v>
      </c>
      <c r="L33" s="7">
        <f>(_FV(Table1[[#This Row],[Company]],"High",TRUE)-_FV(Table1[[#This Row],[Company]],"Low",TRUE))/_FV(Table1[[#This Row],[Company]],"Price")</f>
        <v>2.3626181309065478E-2</v>
      </c>
      <c r="M33" s="7">
        <f>(Table1[day range]/Table1[year range])</f>
        <v>5.0298437395211636E-2</v>
      </c>
      <c r="N33" s="9">
        <f>_FV(Table1[[#This Row],[Company]],"Market cap",TRUE)</f>
        <v>11460492719.68</v>
      </c>
      <c r="O33" s="9">
        <f>_FV(Table1[[#This Row],[Company]],"Previous close",TRUE)*_FV(Table1[[#This Row],[Company]],"Change (%)",TRUE)*_FV(Table1[[#This Row],[Company]],"Shares outstanding",TRUE)</f>
        <v>-173821293.07938674</v>
      </c>
      <c r="P33" s="7">
        <f>(_FV(Table1[[#This Row],[Company]],"Price")-_FV(Table1[[#This Row],[Company]],"52 week low",TRUE))/_FV(Table1[[#This Row],[Company]],"Price",TRUE)</f>
        <v>0.22541127056352822</v>
      </c>
      <c r="Q33" s="3">
        <f>_FV(Table1[[#This Row],[Company]],"52 week low",TRUE)</f>
        <v>22.13</v>
      </c>
      <c r="R33" s="3">
        <f>_FV(Table1[[#This Row],[Company]],"Low")</f>
        <v>28.465</v>
      </c>
      <c r="S33" s="14">
        <f>_FV(Table1[[#This Row],[Company]],"Price")</f>
        <v>28.57</v>
      </c>
      <c r="T33" s="3">
        <f>_FV(Table1[[#This Row],[Company]],"High")</f>
        <v>29.14</v>
      </c>
      <c r="U33" s="3">
        <f>_FV(Table1[[#This Row],[Company]],"52 week high",TRUE)</f>
        <v>35.549900000000001</v>
      </c>
      <c r="V33" s="7">
        <f>(_FV(Table1[[#This Row],[Company]],"52 week high",TRUE)-_FV(Table1[[#This Row],[Company]],"Price"))/_FV(Table1[[#This Row],[Company]],"Price",TRUE)</f>
        <v>0.24430871543577182</v>
      </c>
      <c r="W33" s="7">
        <f>((_FV(Table1[[#This Row],[Company]],"Price")-_FV(Table1[[#This Row],[Company]],"52 week low",TRUE))/(Table1[year range]*_FV(Table1[[#This Row],[Company]],"Price")))</f>
        <v>0.4798843508520928</v>
      </c>
      <c r="X33" s="7">
        <f>((_FV(Table1[[#This Row],[Company]],"Price")-_FV(Table1[[#This Row],[Company]],"Low",TRUE))/(_FV(Table1[[#This Row],[Company]],"High",TRUE)-_FV(Table1[[#This Row],[Company]],"Low",TRUE)))</f>
        <v>0.15555555555555603</v>
      </c>
      <c r="Y33" s="3">
        <f>_FV(Table1[[#This Row],[Company]],"Previous close",TRUE)</f>
        <v>29.01</v>
      </c>
      <c r="Z33" s="17">
        <f>_FV(Table1[[#This Row],[Company]],"Change")</f>
        <v>-0.44</v>
      </c>
      <c r="AA33" s="3">
        <f>_FV(Table1[[#This Row],[Company]],"Open")</f>
        <v>29.12</v>
      </c>
      <c r="AB33" s="1">
        <v>4.1131000000000001E-2</v>
      </c>
      <c r="AC33" s="6">
        <f>_FV(Table1[[#This Row],[Company]],"Volume")</f>
        <v>475732</v>
      </c>
      <c r="AD33" s="6">
        <f>_FV(Table1[[#This Row],[Company]],"Volume average",TRUE)</f>
        <v>3013004.0322580598</v>
      </c>
      <c r="AE33" s="1" t="str">
        <f>_FV(Table1[[#This Row],[Company]],"Year founded",TRUE)</f>
        <v>2005</v>
      </c>
      <c r="AF33" s="6">
        <f>_FV(Table1[[#This Row],[Company]],"Shares outstanding",TRUE)</f>
        <v>395053178.89279598</v>
      </c>
      <c r="AG33" s="1" t="str">
        <f>_FV(Table1[[#This Row],[Company]],"Exchange")</f>
        <v>NASDAQ</v>
      </c>
      <c r="AH33" s="1" t="str">
        <f>_FV(Table1[[#This Row],[Company]],"Industry")</f>
        <v>Media - Diversified</v>
      </c>
    </row>
    <row r="34" spans="1:34" ht="16.5" x14ac:dyDescent="0.25">
      <c r="A34" s="1">
        <v>80</v>
      </c>
      <c r="B34" s="2" t="e" vm="35">
        <v>#VALUE!</v>
      </c>
      <c r="C34" s="1" t="str">
        <f>_FV(Table1[[#This Row],[Company]],"Ticker symbol",TRUE)</f>
        <v>OXY</v>
      </c>
      <c r="D34" s="5">
        <f>_FV(Table1[[#This Row],[Company]],"P/E",TRUE)</f>
        <v>33.333333000000003</v>
      </c>
      <c r="E34" s="5">
        <f>_FV(Table1[[#This Row],[Company]],"Beta")</f>
        <v>0.64522699999999999</v>
      </c>
      <c r="F34" s="7">
        <f>ABS(_FV(Table1[[#This Row],[Company]],"Change (%)",TRUE)/_FV(Table1[[#This Row],[Company]],"Beta"))</f>
        <v>2.345686091871543E-2</v>
      </c>
      <c r="G34" s="7">
        <f>_FV(Table1[[#This Row],[Company]],"Change (%)",TRUE)</f>
        <v>-1.5135000000000001E-2</v>
      </c>
      <c r="H34" s="7">
        <f>_FV(Table1[[#This Row],[Company]],"Volume")/_FV(Table1[[#This Row],[Company]],"Volume average",TRUE)</f>
        <v>0.25884837063200966</v>
      </c>
      <c r="I34" s="7">
        <f>(Table1[% volume]/(Table1[[#Totals],[% volume]]))</f>
        <v>0.91538480600025107</v>
      </c>
      <c r="J34" s="7">
        <f>_FV(Table1[[#This Row],[Company]],"Volume")/_FV(Table1[[#This Row],[Company]],"Shares outstanding",TRUE)</f>
        <v>1.431185526288254E-3</v>
      </c>
      <c r="K34" s="7">
        <f>(_FV(Table1[[#This Row],[Company]],"52 week high",TRUE)-_FV(Table1[[#This Row],[Company]],"52 week low",TRUE))/_FV(Table1[[#This Row],[Company]],"Price")</f>
        <v>0.36225058867269805</v>
      </c>
      <c r="L34" s="7">
        <f>(_FV(Table1[[#This Row],[Company]],"High",TRUE)-_FV(Table1[[#This Row],[Company]],"Low",TRUE))/_FV(Table1[[#This Row],[Company]],"Price")</f>
        <v>1.6358904449126379E-2</v>
      </c>
      <c r="M34" s="7">
        <f>(Table1[day range]/Table1[year range])</f>
        <v>4.5159083133766924E-2</v>
      </c>
      <c r="N34" s="9">
        <f>_FV(Table1[[#This Row],[Company]],"Market cap",TRUE)</f>
        <v>62088649680.839996</v>
      </c>
      <c r="O34" s="9">
        <f>_FV(Table1[[#This Row],[Company]],"Previous close",TRUE)*_FV(Table1[[#This Row],[Company]],"Change (%)",TRUE)*_FV(Table1[[#This Row],[Company]],"Shares outstanding",TRUE)</f>
        <v>-939711712.91951334</v>
      </c>
      <c r="P34" s="7">
        <f>(_FV(Table1[[#This Row],[Company]],"Price")-_FV(Table1[[#This Row],[Company]],"52 week low",TRUE))/_FV(Table1[[#This Row],[Company]],"Price",TRUE)</f>
        <v>0.27574668484322717</v>
      </c>
      <c r="Q34" s="3">
        <f>_FV(Table1[[#This Row],[Company]],"52 week low",TRUE)</f>
        <v>58.44</v>
      </c>
      <c r="R34" s="3">
        <f>_FV(Table1[[#This Row],[Company]],"Low")</f>
        <v>80.44</v>
      </c>
      <c r="S34" s="14">
        <f>_FV(Table1[[#This Row],[Company]],"Price")</f>
        <v>80.69</v>
      </c>
      <c r="T34" s="3">
        <f>_FV(Table1[[#This Row],[Company]],"High")</f>
        <v>81.760000000000005</v>
      </c>
      <c r="U34" s="3">
        <f>_FV(Table1[[#This Row],[Company]],"52 week high",TRUE)</f>
        <v>87.67</v>
      </c>
      <c r="V34" s="7">
        <f>(_FV(Table1[[#This Row],[Company]],"52 week high",TRUE)-_FV(Table1[[#This Row],[Company]],"Price"))/_FV(Table1[[#This Row],[Company]],"Price",TRUE)</f>
        <v>8.650390382947086E-2</v>
      </c>
      <c r="W34" s="7">
        <f>((_FV(Table1[[#This Row],[Company]],"Price")-_FV(Table1[[#This Row],[Company]],"52 week low",TRUE))/(Table1[year range]*_FV(Table1[[#This Row],[Company]],"Price")))</f>
        <v>0.76120424221690031</v>
      </c>
      <c r="X34" s="7">
        <f>((_FV(Table1[[#This Row],[Company]],"Price")-_FV(Table1[[#This Row],[Company]],"Low",TRUE))/(_FV(Table1[[#This Row],[Company]],"High",TRUE)-_FV(Table1[[#This Row],[Company]],"Low",TRUE)))</f>
        <v>0.18939393939393834</v>
      </c>
      <c r="Y34" s="3">
        <f>_FV(Table1[[#This Row],[Company]],"Previous close",TRUE)</f>
        <v>81.93</v>
      </c>
      <c r="Z34" s="17">
        <f>_FV(Table1[[#This Row],[Company]],"Change")</f>
        <v>-1.24</v>
      </c>
      <c r="AA34" s="3">
        <f>_FV(Table1[[#This Row],[Company]],"Open")</f>
        <v>81.61</v>
      </c>
      <c r="AB34" s="1">
        <v>0.26763700000000001</v>
      </c>
      <c r="AC34" s="6">
        <f>_FV(Table1[[#This Row],[Company]],"Volume")</f>
        <v>1084589</v>
      </c>
      <c r="AD34" s="6">
        <f>_FV(Table1[[#This Row],[Company]],"Volume average",TRUE)</f>
        <v>4190055.3492063498</v>
      </c>
      <c r="AE34" s="1" t="str">
        <f>_FV(Table1[[#This Row],[Company]],"Year founded",TRUE)</f>
        <v>1986</v>
      </c>
      <c r="AF34" s="6">
        <f>_FV(Table1[[#This Row],[Company]],"Shares outstanding",TRUE)</f>
        <v>757825578.91907704</v>
      </c>
      <c r="AG34" s="1" t="str">
        <f>_FV(Table1[[#This Row],[Company]],"Exchange")</f>
        <v>NYSE</v>
      </c>
      <c r="AH34" s="1" t="str">
        <f>_FV(Table1[[#This Row],[Company]],"Industry")</f>
        <v>Oil &amp; Gas E&amp;P</v>
      </c>
    </row>
    <row r="35" spans="1:34" ht="16.5" x14ac:dyDescent="0.25">
      <c r="A35" s="1">
        <v>494</v>
      </c>
      <c r="B35" s="2" t="e" vm="36">
        <v>#VALUE!</v>
      </c>
      <c r="C35" s="1" t="str">
        <f>_FV(Table1[[#This Row],[Company]],"Ticker symbol",TRUE)</f>
        <v>SCG</v>
      </c>
      <c r="D35" s="5">
        <f>_FV(Table1[[#This Row],[Company]],"P/E",TRUE)</f>
        <v>12.468828</v>
      </c>
      <c r="E35" s="5">
        <f>_FV(Table1[[#This Row],[Company]],"Beta")</f>
        <v>0.187523</v>
      </c>
      <c r="F35" s="7">
        <f>ABS(_FV(Table1[[#This Row],[Company]],"Change (%)",TRUE)/_FV(Table1[[#This Row],[Company]],"Beta"))</f>
        <v>7.8619689318110308E-2</v>
      </c>
      <c r="G35" s="7">
        <f>_FV(Table1[[#This Row],[Company]],"Change (%)",TRUE)</f>
        <v>-1.4742999999999999E-2</v>
      </c>
      <c r="H35" s="7">
        <f>_FV(Table1[[#This Row],[Company]],"Volume")/_FV(Table1[[#This Row],[Company]],"Volume average",TRUE)</f>
        <v>0.13879556133712381</v>
      </c>
      <c r="I35" s="7">
        <f>(Table1[% volume]/(Table1[[#Totals],[% volume]]))</f>
        <v>0.49083309923129037</v>
      </c>
      <c r="J35" s="7">
        <f>_FV(Table1[[#This Row],[Company]],"Volume")/_FV(Table1[[#This Row],[Company]],"Shares outstanding",TRUE)</f>
        <v>1.4936934069956372E-3</v>
      </c>
      <c r="K35" s="7">
        <f>(_FV(Table1[[#This Row],[Company]],"52 week high",TRUE)-_FV(Table1[[#This Row],[Company]],"52 week low",TRUE))/_FV(Table1[[#This Row],[Company]],"Price")</f>
        <v>0.76287091047425815</v>
      </c>
      <c r="L35" s="7">
        <f>(_FV(Table1[[#This Row],[Company]],"High",TRUE)-_FV(Table1[[#This Row],[Company]],"Low",TRUE))/_FV(Table1[[#This Row],[Company]],"Price")</f>
        <v>2.9670301800659354E-2</v>
      </c>
      <c r="M35" s="7">
        <f>(Table1[day range]/Table1[year range])</f>
        <v>3.8892952127659523E-2</v>
      </c>
      <c r="N35" s="9">
        <f>_FV(Table1[[#This Row],[Company]],"Market cap",TRUE)</f>
        <v>5593768815.5200005</v>
      </c>
      <c r="O35" s="9">
        <f>_FV(Table1[[#This Row],[Company]],"Previous close",TRUE)*_FV(Table1[[#This Row],[Company]],"Change (%)",TRUE)*_FV(Table1[[#This Row],[Company]],"Shares outstanding",TRUE)</f>
        <v>-82468933.647211179</v>
      </c>
      <c r="P35" s="7">
        <f>(_FV(Table1[[#This Row],[Company]],"Price")-_FV(Table1[[#This Row],[Company]],"52 week low",TRUE))/_FV(Table1[[#This Row],[Company]],"Price",TRUE)</f>
        <v>0.1476033477047933</v>
      </c>
      <c r="Q35" s="3">
        <f>_FV(Table1[[#This Row],[Company]],"52 week low",TRUE)</f>
        <v>33.61</v>
      </c>
      <c r="R35" s="3">
        <f>_FV(Table1[[#This Row],[Company]],"Low")</f>
        <v>38.9801</v>
      </c>
      <c r="S35" s="14">
        <f>_FV(Table1[[#This Row],[Company]],"Price")</f>
        <v>39.43</v>
      </c>
      <c r="T35" s="3">
        <f>_FV(Table1[[#This Row],[Company]],"High")</f>
        <v>40.15</v>
      </c>
      <c r="U35" s="3">
        <f>_FV(Table1[[#This Row],[Company]],"52 week high",TRUE)</f>
        <v>63.69</v>
      </c>
      <c r="V35" s="7">
        <f>(_FV(Table1[[#This Row],[Company]],"52 week high",TRUE)-_FV(Table1[[#This Row],[Company]],"Price"))/_FV(Table1[[#This Row],[Company]],"Price",TRUE)</f>
        <v>0.61526756276946482</v>
      </c>
      <c r="W35" s="7">
        <f>((_FV(Table1[[#This Row],[Company]],"Price")-_FV(Table1[[#This Row],[Company]],"52 week low",TRUE))/(Table1[year range]*_FV(Table1[[#This Row],[Company]],"Price")))</f>
        <v>0.19348404255319152</v>
      </c>
      <c r="X35" s="7">
        <f>((_FV(Table1[[#This Row],[Company]],"Price")-_FV(Table1[[#This Row],[Company]],"Low",TRUE))/(_FV(Table1[[#This Row],[Company]],"High",TRUE)-_FV(Table1[[#This Row],[Company]],"Low",TRUE)))</f>
        <v>0.38456278314385856</v>
      </c>
      <c r="Y35" s="3">
        <f>_FV(Table1[[#This Row],[Company]],"Previous close",TRUE)</f>
        <v>40.020000000000003</v>
      </c>
      <c r="Z35" s="17">
        <f>_FV(Table1[[#This Row],[Company]],"Change")</f>
        <v>-0.59</v>
      </c>
      <c r="AA35" s="3">
        <f>_FV(Table1[[#This Row],[Company]],"Open")</f>
        <v>40.07</v>
      </c>
      <c r="AB35" s="1">
        <v>2.3238000000000002E-2</v>
      </c>
      <c r="AC35" s="6">
        <f>_FV(Table1[[#This Row],[Company]],"Volume")</f>
        <v>208780</v>
      </c>
      <c r="AD35" s="6">
        <f>_FV(Table1[[#This Row],[Company]],"Volume average",TRUE)</f>
        <v>1504226.7777777801</v>
      </c>
      <c r="AE35" s="1" t="str">
        <f>_FV(Table1[[#This Row],[Company]],"Year founded",TRUE)</f>
        <v>1984</v>
      </c>
      <c r="AF35" s="6">
        <f>_FV(Table1[[#This Row],[Company]],"Shares outstanding",TRUE)</f>
        <v>139774333.221389</v>
      </c>
      <c r="AG35" s="1" t="str">
        <f>_FV(Table1[[#This Row],[Company]],"Exchange")</f>
        <v>NYSE</v>
      </c>
      <c r="AH35" s="1" t="str">
        <f>_FV(Table1[[#This Row],[Company]],"Industry")</f>
        <v>Utilities - Regulated Electric</v>
      </c>
    </row>
    <row r="36" spans="1:34" ht="16.5" x14ac:dyDescent="0.25">
      <c r="A36" s="1">
        <v>230</v>
      </c>
      <c r="B36" s="2" t="e" vm="37">
        <v>#VALUE!</v>
      </c>
      <c r="C36" s="1" t="str">
        <f>_FV(Table1[[#This Row],[Company]],"Ticker symbol",TRUE)</f>
        <v>ROK</v>
      </c>
      <c r="D36" s="5">
        <f>_FV(Table1[[#This Row],[Company]],"P/E",TRUE)</f>
        <v>58.479531999999999</v>
      </c>
      <c r="E36" s="5">
        <f>_FV(Table1[[#This Row],[Company]],"Beta")</f>
        <v>1.2287760000000001</v>
      </c>
      <c r="F36" s="7">
        <f>ABS(_FV(Table1[[#This Row],[Company]],"Change (%)",TRUE)/_FV(Table1[[#This Row],[Company]],"Beta"))</f>
        <v>1.1666080717722351E-2</v>
      </c>
      <c r="G36" s="7">
        <f>_FV(Table1[[#This Row],[Company]],"Change (%)",TRUE)</f>
        <v>-1.4335000000000001E-2</v>
      </c>
      <c r="H36" s="7">
        <f>_FV(Table1[[#This Row],[Company]],"Volume")/_FV(Table1[[#This Row],[Company]],"Volume average",TRUE)</f>
        <v>0.12908267037447951</v>
      </c>
      <c r="I36" s="7">
        <f>(Table1[% volume]/(Table1[[#Totals],[% volume]]))</f>
        <v>0.45648467823164024</v>
      </c>
      <c r="J36" s="7">
        <f>_FV(Table1[[#This Row],[Company]],"Volume")/_FV(Table1[[#This Row],[Company]],"Shares outstanding",TRUE)</f>
        <v>1.2215086200335513E-3</v>
      </c>
      <c r="K36" s="7">
        <f>(_FV(Table1[[#This Row],[Company]],"52 week high",TRUE)-_FV(Table1[[#This Row],[Company]],"52 week low",TRUE))/_FV(Table1[[#This Row],[Company]],"Price")</f>
        <v>0.3071372636760264</v>
      </c>
      <c r="L36" s="7">
        <f>(_FV(Table1[[#This Row],[Company]],"High",TRUE)-_FV(Table1[[#This Row],[Company]],"Low",TRUE))/_FV(Table1[[#This Row],[Company]],"Price")</f>
        <v>1.5829511130998904E-2</v>
      </c>
      <c r="M36" s="7">
        <f>(Table1[day range]/Table1[year range])</f>
        <v>5.1538881806592315E-2</v>
      </c>
      <c r="N36" s="9">
        <f>_FV(Table1[[#This Row],[Company]],"Market cap",TRUE)</f>
        <v>22051435281.119999</v>
      </c>
      <c r="O36" s="9">
        <f>_FV(Table1[[#This Row],[Company]],"Previous close",TRUE)*_FV(Table1[[#This Row],[Company]],"Change (%)",TRUE)*_FV(Table1[[#This Row],[Company]],"Shares outstanding",TRUE)</f>
        <v>-316107324.7548545</v>
      </c>
      <c r="P36" s="7">
        <f>(_FV(Table1[[#This Row],[Company]],"Price")-_FV(Table1[[#This Row],[Company]],"52 week low",TRUE))/_FV(Table1[[#This Row],[Company]],"Price",TRUE)</f>
        <v>0.12848193310213671</v>
      </c>
      <c r="Q36" s="3">
        <f>_FV(Table1[[#This Row],[Company]],"52 week low",TRUE)</f>
        <v>155.81</v>
      </c>
      <c r="R36" s="3">
        <f>_FV(Table1[[#This Row],[Company]],"Low")</f>
        <v>178.77</v>
      </c>
      <c r="S36" s="14">
        <f>_FV(Table1[[#This Row],[Company]],"Price")</f>
        <v>178.78</v>
      </c>
      <c r="T36" s="3">
        <f>_FV(Table1[[#This Row],[Company]],"High")</f>
        <v>181.6</v>
      </c>
      <c r="U36" s="3">
        <f>_FV(Table1[[#This Row],[Company]],"52 week high",TRUE)</f>
        <v>210.72</v>
      </c>
      <c r="V36" s="7">
        <f>(_FV(Table1[[#This Row],[Company]],"52 week high",TRUE)-_FV(Table1[[#This Row],[Company]],"Price"))/_FV(Table1[[#This Row],[Company]],"Price",TRUE)</f>
        <v>0.17865533057388969</v>
      </c>
      <c r="W36" s="7">
        <f>((_FV(Table1[[#This Row],[Company]],"Price")-_FV(Table1[[#This Row],[Company]],"52 week low",TRUE))/(Table1[year range]*_FV(Table1[[#This Row],[Company]],"Price")))</f>
        <v>0.41832088872700784</v>
      </c>
      <c r="X36" s="7">
        <f>((_FV(Table1[[#This Row],[Company]],"Price")-_FV(Table1[[#This Row],[Company]],"Low",TRUE))/(_FV(Table1[[#This Row],[Company]],"High",TRUE)-_FV(Table1[[#This Row],[Company]],"Low",TRUE)))</f>
        <v>3.5335689045904455E-3</v>
      </c>
      <c r="Y36" s="3">
        <f>_FV(Table1[[#This Row],[Company]],"Previous close",TRUE)</f>
        <v>181.38</v>
      </c>
      <c r="Z36" s="17">
        <f>_FV(Table1[[#This Row],[Company]],"Change")</f>
        <v>-2.6</v>
      </c>
      <c r="AA36" s="3">
        <f>_FV(Table1[[#This Row],[Company]],"Open")</f>
        <v>181.26</v>
      </c>
      <c r="AB36" s="1">
        <v>9.6004000000000006E-2</v>
      </c>
      <c r="AC36" s="6">
        <f>_FV(Table1[[#This Row],[Company]],"Volume")</f>
        <v>148506</v>
      </c>
      <c r="AD36" s="6">
        <f>_FV(Table1[[#This Row],[Company]],"Volume average",TRUE)</f>
        <v>1150472.01587302</v>
      </c>
      <c r="AE36" s="1" t="str">
        <f>_FV(Table1[[#This Row],[Company]],"Year founded",TRUE)</f>
        <v>1996</v>
      </c>
      <c r="AF36" s="6">
        <f>_FV(Table1[[#This Row],[Company]],"Shares outstanding",TRUE)</f>
        <v>121575891.945749</v>
      </c>
      <c r="AG36" s="1" t="str">
        <f>_FV(Table1[[#This Row],[Company]],"Exchange")</f>
        <v>NYSE</v>
      </c>
      <c r="AH36" s="1" t="str">
        <f>_FV(Table1[[#This Row],[Company]],"Industry")</f>
        <v>Diversified Industrials</v>
      </c>
    </row>
    <row r="37" spans="1:34" ht="16.5" x14ac:dyDescent="0.25">
      <c r="A37" s="1">
        <v>204</v>
      </c>
      <c r="B37" s="2" t="e" vm="38">
        <v>#VALUE!</v>
      </c>
      <c r="C37" s="1" t="str">
        <f>_FV(Table1[[#This Row],[Company]],"Ticker symbol",TRUE)</f>
        <v>GIS</v>
      </c>
      <c r="D37" s="5">
        <f>_FV(Table1[[#This Row],[Company]],"P/E",TRUE)</f>
        <v>12.936610999999999</v>
      </c>
      <c r="E37" s="5">
        <f>_FV(Table1[[#This Row],[Company]],"Beta")</f>
        <v>0.77013299999999996</v>
      </c>
      <c r="F37" s="7">
        <f>ABS(_FV(Table1[[#This Row],[Company]],"Change (%)",TRUE)/_FV(Table1[[#This Row],[Company]],"Beta"))</f>
        <v>1.8579907626345062E-2</v>
      </c>
      <c r="G37" s="7">
        <f>_FV(Table1[[#This Row],[Company]],"Change (%)",TRUE)</f>
        <v>-1.4309000000000001E-2</v>
      </c>
      <c r="H37" s="7">
        <f>_FV(Table1[[#This Row],[Company]],"Volume")/_FV(Table1[[#This Row],[Company]],"Volume average",TRUE)</f>
        <v>0.29747961539347678</v>
      </c>
      <c r="I37" s="7">
        <f>(Table1[% volume]/(Table1[[#Totals],[% volume]]))</f>
        <v>1.0519993591658054</v>
      </c>
      <c r="J37" s="7">
        <f>_FV(Table1[[#This Row],[Company]],"Volume")/_FV(Table1[[#This Row],[Company]],"Shares outstanding",TRUE)</f>
        <v>2.3412029822814243E-3</v>
      </c>
      <c r="K37" s="7">
        <f>(_FV(Table1[[#This Row],[Company]],"52 week high",TRUE)-_FV(Table1[[#This Row],[Company]],"52 week low",TRUE))/_FV(Table1[[#This Row],[Company]],"Price")</f>
        <v>0.4296005239030779</v>
      </c>
      <c r="L37" s="7">
        <f>(_FV(Table1[[#This Row],[Company]],"High",TRUE)-_FV(Table1[[#This Row],[Company]],"Low",TRUE))/_FV(Table1[[#This Row],[Company]],"Price")</f>
        <v>1.9209779524121427E-2</v>
      </c>
      <c r="M37" s="7">
        <f>(Table1[day range]/Table1[year range])</f>
        <v>4.4715447154471677E-2</v>
      </c>
      <c r="N37" s="9">
        <f>_FV(Table1[[#This Row],[Company]],"Market cap",TRUE)</f>
        <v>27176247438.400002</v>
      </c>
      <c r="O37" s="9">
        <f>_FV(Table1[[#This Row],[Company]],"Previous close",TRUE)*_FV(Table1[[#This Row],[Company]],"Change (%)",TRUE)*_FV(Table1[[#This Row],[Company]],"Shares outstanding",TRUE)</f>
        <v>-388864924.59606564</v>
      </c>
      <c r="P37" s="7">
        <f>(_FV(Table1[[#This Row],[Company]],"Price")-_FV(Table1[[#This Row],[Company]],"52 week low",TRUE))/_FV(Table1[[#This Row],[Company]],"Price",TRUE)</f>
        <v>0.10478061558611666</v>
      </c>
      <c r="Q37" s="3">
        <f>_FV(Table1[[#This Row],[Company]],"52 week low",TRUE)</f>
        <v>41.01</v>
      </c>
      <c r="R37" s="3">
        <f>_FV(Table1[[#This Row],[Company]],"Low")</f>
        <v>45.72</v>
      </c>
      <c r="S37" s="14">
        <f>_FV(Table1[[#This Row],[Company]],"Price")</f>
        <v>45.81</v>
      </c>
      <c r="T37" s="3">
        <f>_FV(Table1[[#This Row],[Company]],"High")</f>
        <v>46.6</v>
      </c>
      <c r="U37" s="3">
        <f>_FV(Table1[[#This Row],[Company]],"52 week high",TRUE)</f>
        <v>60.69</v>
      </c>
      <c r="V37" s="7">
        <f>(_FV(Table1[[#This Row],[Company]],"52 week high",TRUE)-_FV(Table1[[#This Row],[Company]],"Price"))/_FV(Table1[[#This Row],[Company]],"Price",TRUE)</f>
        <v>0.32481990831696123</v>
      </c>
      <c r="W37" s="7">
        <f>((_FV(Table1[[#This Row],[Company]],"Price")-_FV(Table1[[#This Row],[Company]],"52 week low",TRUE))/(Table1[year range]*_FV(Table1[[#This Row],[Company]],"Price")))</f>
        <v>0.24390243902439046</v>
      </c>
      <c r="X37" s="7">
        <f>((_FV(Table1[[#This Row],[Company]],"Price")-_FV(Table1[[#This Row],[Company]],"Low",TRUE))/(_FV(Table1[[#This Row],[Company]],"High",TRUE)-_FV(Table1[[#This Row],[Company]],"Low",TRUE)))</f>
        <v>0.10227272727273085</v>
      </c>
      <c r="Y37" s="3">
        <f>_FV(Table1[[#This Row],[Company]],"Previous close",TRUE)</f>
        <v>46.475000000000001</v>
      </c>
      <c r="Z37" s="17">
        <f>_FV(Table1[[#This Row],[Company]],"Change")</f>
        <v>-0.66500000000000004</v>
      </c>
      <c r="AA37" s="3">
        <f>_FV(Table1[[#This Row],[Company]],"Open")</f>
        <v>46.6</v>
      </c>
      <c r="AB37" s="1">
        <v>0.10871699999999999</v>
      </c>
      <c r="AC37" s="6">
        <f>_FV(Table1[[#This Row],[Company]],"Volume")</f>
        <v>1369018</v>
      </c>
      <c r="AD37" s="6">
        <f>_FV(Table1[[#This Row],[Company]],"Volume average",TRUE)</f>
        <v>4602056.5079365103</v>
      </c>
      <c r="AE37" s="1" t="str">
        <f>_FV(Table1[[#This Row],[Company]],"Year founded",TRUE)</f>
        <v>1928</v>
      </c>
      <c r="AF37" s="6">
        <f>_FV(Table1[[#This Row],[Company]],"Shares outstanding",TRUE)</f>
        <v>584749810.40129101</v>
      </c>
      <c r="AG37" s="1" t="str">
        <f>_FV(Table1[[#This Row],[Company]],"Exchange")</f>
        <v>NYSE</v>
      </c>
      <c r="AH37" s="1" t="str">
        <f>_FV(Table1[[#This Row],[Company]],"Industry")</f>
        <v>Packaged Foods</v>
      </c>
    </row>
    <row r="38" spans="1:34" ht="16.5" x14ac:dyDescent="0.25">
      <c r="A38" s="1">
        <v>356</v>
      </c>
      <c r="B38" s="2" t="e" vm="39">
        <v>#VALUE!</v>
      </c>
      <c r="C38" s="1" t="str">
        <f>_FV(Table1[[#This Row],[Company]],"Ticker symbol",TRUE)</f>
        <v>ABC</v>
      </c>
      <c r="D38" s="5">
        <f>_FV(Table1[[#This Row],[Company]],"P/E",TRUE)</f>
        <v>16.835017000000001</v>
      </c>
      <c r="E38" s="5">
        <f>_FV(Table1[[#This Row],[Company]],"Beta")</f>
        <v>1.000035</v>
      </c>
      <c r="F38" s="7">
        <f>ABS(_FV(Table1[[#This Row],[Company]],"Change (%)",TRUE)/_FV(Table1[[#This Row],[Company]],"Beta"))</f>
        <v>1.4148504802331919E-2</v>
      </c>
      <c r="G38" s="7">
        <f>_FV(Table1[[#This Row],[Company]],"Change (%)",TRUE)</f>
        <v>-1.4149E-2</v>
      </c>
      <c r="H38" s="7">
        <f>_FV(Table1[[#This Row],[Company]],"Volume")/_FV(Table1[[#This Row],[Company]],"Volume average",TRUE)</f>
        <v>0.34713246181911733</v>
      </c>
      <c r="I38" s="7">
        <f>(Table1[% volume]/(Table1[[#Totals],[% volume]]))</f>
        <v>1.2275904246290339</v>
      </c>
      <c r="J38" s="7">
        <f>_FV(Table1[[#This Row],[Company]],"Volume")/_FV(Table1[[#This Row],[Company]],"Shares outstanding",TRUE)</f>
        <v>2.2170205913873446E-3</v>
      </c>
      <c r="K38" s="7">
        <f>(_FV(Table1[[#This Row],[Company]],"52 week high",TRUE)-_FV(Table1[[#This Row],[Company]],"52 week low",TRUE))/_FV(Table1[[#This Row],[Company]],"Price")</f>
        <v>0.41802481148139126</v>
      </c>
      <c r="L38" s="7">
        <f>(_FV(Table1[[#This Row],[Company]],"High",TRUE)-_FV(Table1[[#This Row],[Company]],"Low",TRUE))/_FV(Table1[[#This Row],[Company]],"Price")</f>
        <v>2.5322306008270588E-2</v>
      </c>
      <c r="M38" s="7">
        <f>(Table1[day range]/Table1[year range])</f>
        <v>6.0576083794006648E-2</v>
      </c>
      <c r="N38" s="9">
        <f>_FV(Table1[[#This Row],[Company]],"Market cap",TRUE)</f>
        <v>17715282010.720001</v>
      </c>
      <c r="O38" s="9">
        <f>_FV(Table1[[#This Row],[Company]],"Previous close",TRUE)*_FV(Table1[[#This Row],[Company]],"Change (%)",TRUE)*_FV(Table1[[#This Row],[Company]],"Shares outstanding",TRUE)</f>
        <v>-250653525.16967705</v>
      </c>
      <c r="P38" s="7">
        <f>(_FV(Table1[[#This Row],[Company]],"Price")-_FV(Table1[[#This Row],[Company]],"52 week low",TRUE))/_FV(Table1[[#This Row],[Company]],"Price",TRUE)</f>
        <v>0.12551690586232053</v>
      </c>
      <c r="Q38" s="3">
        <f>_FV(Table1[[#This Row],[Company]],"52 week low",TRUE)</f>
        <v>71.900000000000006</v>
      </c>
      <c r="R38" s="3">
        <f>_FV(Table1[[#This Row],[Company]],"Low")</f>
        <v>81.477999999999994</v>
      </c>
      <c r="S38" s="14">
        <f>_FV(Table1[[#This Row],[Company]],"Price")</f>
        <v>82.22</v>
      </c>
      <c r="T38" s="3">
        <f>_FV(Table1[[#This Row],[Company]],"High")</f>
        <v>83.56</v>
      </c>
      <c r="U38" s="3">
        <f>_FV(Table1[[#This Row],[Company]],"52 week high",TRUE)</f>
        <v>106.27</v>
      </c>
      <c r="V38" s="7">
        <f>(_FV(Table1[[#This Row],[Company]],"52 week high",TRUE)-_FV(Table1[[#This Row],[Company]],"Price"))/_FV(Table1[[#This Row],[Company]],"Price",TRUE)</f>
        <v>0.29250790561907075</v>
      </c>
      <c r="W38" s="7">
        <f>((_FV(Table1[[#This Row],[Company]],"Price")-_FV(Table1[[#This Row],[Company]],"52 week low",TRUE))/(Table1[year range]*_FV(Table1[[#This Row],[Company]],"Price")))</f>
        <v>0.30026185627000279</v>
      </c>
      <c r="X38" s="7">
        <f>((_FV(Table1[[#This Row],[Company]],"Price")-_FV(Table1[[#This Row],[Company]],"Low",TRUE))/(_FV(Table1[[#This Row],[Company]],"High",TRUE)-_FV(Table1[[#This Row],[Company]],"Low",TRUE)))</f>
        <v>0.35638808837656177</v>
      </c>
      <c r="Y38" s="3">
        <f>_FV(Table1[[#This Row],[Company]],"Previous close",TRUE)</f>
        <v>83.4</v>
      </c>
      <c r="Z38" s="17">
        <f>_FV(Table1[[#This Row],[Company]],"Change")</f>
        <v>-1.18</v>
      </c>
      <c r="AA38" s="3">
        <f>_FV(Table1[[#This Row],[Company]],"Open")</f>
        <v>83.24</v>
      </c>
      <c r="AB38" s="1">
        <v>5.6800999999999997E-2</v>
      </c>
      <c r="AC38" s="6">
        <f>_FV(Table1[[#This Row],[Company]],"Volume")</f>
        <v>470925</v>
      </c>
      <c r="AD38" s="6">
        <f>_FV(Table1[[#This Row],[Company]],"Volume average",TRUE)</f>
        <v>1356614.6984127001</v>
      </c>
      <c r="AE38" s="1" t="str">
        <f>_FV(Table1[[#This Row],[Company]],"Year founded",TRUE)</f>
        <v>2001</v>
      </c>
      <c r="AF38" s="6">
        <f>_FV(Table1[[#This Row],[Company]],"Shares outstanding",TRUE)</f>
        <v>212413453.36594701</v>
      </c>
      <c r="AG38" s="1" t="str">
        <f>_FV(Table1[[#This Row],[Company]],"Exchange")</f>
        <v>NYSE</v>
      </c>
      <c r="AH38" s="1" t="str">
        <f>_FV(Table1[[#This Row],[Company]],"Industry")</f>
        <v>Medical Distribution</v>
      </c>
    </row>
    <row r="39" spans="1:34" ht="16.5" x14ac:dyDescent="0.25">
      <c r="A39" s="1">
        <v>182</v>
      </c>
      <c r="B39" s="2" t="e" vm="40">
        <v>#VALUE!</v>
      </c>
      <c r="C39" s="1" t="str">
        <f>_FV(Table1[[#This Row],[Company]],"Ticker symbol",TRUE)</f>
        <v>ROP</v>
      </c>
      <c r="D39" s="5">
        <f>_FV(Table1[[#This Row],[Company]],"P/E",TRUE)</f>
        <v>28.571428999999998</v>
      </c>
      <c r="E39" s="5">
        <f>_FV(Table1[[#This Row],[Company]],"Beta")</f>
        <v>1.1417489999999999</v>
      </c>
      <c r="F39" s="7">
        <f>ABS(_FV(Table1[[#This Row],[Company]],"Change (%)",TRUE)/_FV(Table1[[#This Row],[Company]],"Beta"))</f>
        <v>1.2101609022648585E-2</v>
      </c>
      <c r="G39" s="7">
        <f>_FV(Table1[[#This Row],[Company]],"Change (%)",TRUE)</f>
        <v>-1.3816999999999999E-2</v>
      </c>
      <c r="H39" s="7">
        <f>_FV(Table1[[#This Row],[Company]],"Volume")/_FV(Table1[[#This Row],[Company]],"Volume average",TRUE)</f>
        <v>0.10827906262447869</v>
      </c>
      <c r="I39" s="7">
        <f>(Table1[% volume]/(Table1[[#Totals],[% volume]]))</f>
        <v>0.38291532796745553</v>
      </c>
      <c r="J39" s="7">
        <f>_FV(Table1[[#This Row],[Company]],"Volume")/_FV(Table1[[#This Row],[Company]],"Shares outstanding",TRUE)</f>
        <v>4.4213699720229056E-4</v>
      </c>
      <c r="K39" s="7">
        <f>(_FV(Table1[[#This Row],[Company]],"52 week high",TRUE)-_FV(Table1[[#This Row],[Company]],"52 week low",TRUE))/_FV(Table1[[#This Row],[Company]],"Price")</f>
        <v>0.28787776236082435</v>
      </c>
      <c r="L39" s="7">
        <f>(_FV(Table1[[#This Row],[Company]],"High",TRUE)-_FV(Table1[[#This Row],[Company]],"Low",TRUE))/_FV(Table1[[#This Row],[Company]],"Price")</f>
        <v>1.0457206673660614E-2</v>
      </c>
      <c r="M39" s="7">
        <f>(Table1[day range]/Table1[year range])</f>
        <v>3.632516311056222E-2</v>
      </c>
      <c r="N39" s="9">
        <f>_FV(Table1[[#This Row],[Company]],"Market cap",TRUE)</f>
        <v>30579897646.099998</v>
      </c>
      <c r="O39" s="9">
        <f>_FV(Table1[[#This Row],[Company]],"Previous close",TRUE)*_FV(Table1[[#This Row],[Company]],"Change (%)",TRUE)*_FV(Table1[[#This Row],[Company]],"Shares outstanding",TRUE)</f>
        <v>-422522445.77616221</v>
      </c>
      <c r="P39" s="7">
        <f>(_FV(Table1[[#This Row],[Company]],"Price")-_FV(Table1[[#This Row],[Company]],"52 week low",TRUE))/_FV(Table1[[#This Row],[Company]],"Price",TRUE)</f>
        <v>0.23073538867643575</v>
      </c>
      <c r="Q39" s="3">
        <f>_FV(Table1[[#This Row],[Company]],"52 week low",TRUE)</f>
        <v>227.31</v>
      </c>
      <c r="R39" s="3">
        <f>_FV(Table1[[#This Row],[Company]],"Low")</f>
        <v>295.92</v>
      </c>
      <c r="S39" s="14">
        <f>_FV(Table1[[#This Row],[Company]],"Price")</f>
        <v>295.49</v>
      </c>
      <c r="T39" s="3">
        <f>_FV(Table1[[#This Row],[Company]],"High")</f>
        <v>299.01</v>
      </c>
      <c r="U39" s="3">
        <f>_FV(Table1[[#This Row],[Company]],"52 week high",TRUE)</f>
        <v>312.375</v>
      </c>
      <c r="V39" s="7">
        <f>(_FV(Table1[[#This Row],[Company]],"52 week high",TRUE)-_FV(Table1[[#This Row],[Company]],"Price"))/_FV(Table1[[#This Row],[Company]],"Price",TRUE)</f>
        <v>5.7142373684388612E-2</v>
      </c>
      <c r="W39" s="7">
        <f>((_FV(Table1[[#This Row],[Company]],"Price")-_FV(Table1[[#This Row],[Company]],"52 week low",TRUE))/(Table1[year range]*_FV(Table1[[#This Row],[Company]],"Price")))</f>
        <v>0.80150473167577763</v>
      </c>
      <c r="X39" s="7">
        <f>((_FV(Table1[[#This Row],[Company]],"Price")-_FV(Table1[[#This Row],[Company]],"Low",TRUE))/(_FV(Table1[[#This Row],[Company]],"High",TRUE)-_FV(Table1[[#This Row],[Company]],"Low",TRUE)))</f>
        <v>-0.13915857605178328</v>
      </c>
      <c r="Y39" s="3">
        <f>_FV(Table1[[#This Row],[Company]],"Previous close",TRUE)</f>
        <v>299.63</v>
      </c>
      <c r="Z39" s="17">
        <f>_FV(Table1[[#This Row],[Company]],"Change")</f>
        <v>-4.1399999999999997</v>
      </c>
      <c r="AA39" s="3">
        <f>_FV(Table1[[#This Row],[Company]],"Open")</f>
        <v>299.01</v>
      </c>
      <c r="AB39" s="1">
        <v>0.13006000000000001</v>
      </c>
      <c r="AC39" s="6">
        <f>_FV(Table1[[#This Row],[Company]],"Volume")</f>
        <v>45124</v>
      </c>
      <c r="AD39" s="6">
        <f>_FV(Table1[[#This Row],[Company]],"Volume average",TRUE)</f>
        <v>416738</v>
      </c>
      <c r="AE39" s="1" t="str">
        <f>_FV(Table1[[#This Row],[Company]],"Year founded",TRUE)</f>
        <v>1981</v>
      </c>
      <c r="AF39" s="6">
        <f>_FV(Table1[[#This Row],[Company]],"Shares outstanding",TRUE)</f>
        <v>102058864.753529</v>
      </c>
      <c r="AG39" s="1" t="str">
        <f>_FV(Table1[[#This Row],[Company]],"Exchange")</f>
        <v>NYSE</v>
      </c>
      <c r="AH39" s="1" t="str">
        <f>_FV(Table1[[#This Row],[Company]],"Industry")</f>
        <v>Diversified Industrials</v>
      </c>
    </row>
    <row r="40" spans="1:34" ht="16.5" x14ac:dyDescent="0.25">
      <c r="A40" s="1">
        <v>259</v>
      </c>
      <c r="B40" s="2" t="e" vm="41">
        <v>#VALUE!</v>
      </c>
      <c r="C40" s="1" t="str">
        <f>_FV(Table1[[#This Row],[Company]],"Ticker symbol",TRUE)</f>
        <v>PPL</v>
      </c>
      <c r="D40" s="5">
        <f>_FV(Table1[[#This Row],[Company]],"P/E",TRUE)</f>
        <v>17.064845999999999</v>
      </c>
      <c r="E40" s="5">
        <f>_FV(Table1[[#This Row],[Company]],"Beta")</f>
        <v>0.50284300000000004</v>
      </c>
      <c r="F40" s="7">
        <f>ABS(_FV(Table1[[#This Row],[Company]],"Change (%)",TRUE)/_FV(Table1[[#This Row],[Company]],"Beta"))</f>
        <v>2.7129740296673116E-2</v>
      </c>
      <c r="G40" s="7">
        <f>_FV(Table1[[#This Row],[Company]],"Change (%)",TRUE)</f>
        <v>-1.3642000000000001E-2</v>
      </c>
      <c r="H40" s="7">
        <f>_FV(Table1[[#This Row],[Company]],"Volume")/_FV(Table1[[#This Row],[Company]],"Volume average",TRUE)</f>
        <v>0.24298857753439412</v>
      </c>
      <c r="I40" s="7">
        <f>(Table1[% volume]/(Table1[[#Totals],[% volume]]))</f>
        <v>0.85929863635422266</v>
      </c>
      <c r="J40" s="7">
        <f>_FV(Table1[[#This Row],[Company]],"Volume")/_FV(Table1[[#This Row],[Company]],"Shares outstanding",TRUE)</f>
        <v>2.144425034824891E-3</v>
      </c>
      <c r="K40" s="7">
        <f>(_FV(Table1[[#This Row],[Company]],"52 week high",TRUE)-_FV(Table1[[#This Row],[Company]],"52 week low",TRUE))/_FV(Table1[[#This Row],[Company]],"Price")</f>
        <v>0.51120448179271705</v>
      </c>
      <c r="L40" s="7">
        <f>(_FV(Table1[[#This Row],[Company]],"High",TRUE)-_FV(Table1[[#This Row],[Company]],"Low",TRUE))/_FV(Table1[[#This Row],[Company]],"Price")</f>
        <v>2.2408963585434195E-2</v>
      </c>
      <c r="M40" s="7">
        <f>(Table1[day range]/Table1[year range])</f>
        <v>4.3835616438356206E-2</v>
      </c>
      <c r="N40" s="9">
        <f>_FV(Table1[[#This Row],[Company]],"Market cap",TRUE)</f>
        <v>21763822167.75</v>
      </c>
      <c r="O40" s="9">
        <f>_FV(Table1[[#This Row],[Company]],"Previous close",TRUE)*_FV(Table1[[#This Row],[Company]],"Change (%)",TRUE)*_FV(Table1[[#This Row],[Company]],"Shares outstanding",TRUE)</f>
        <v>-296902062.01244533</v>
      </c>
      <c r="P40" s="7">
        <f>(_FV(Table1[[#This Row],[Company]],"Price")-_FV(Table1[[#This Row],[Company]],"52 week low",TRUE))/_FV(Table1[[#This Row],[Company]],"Price",TRUE)</f>
        <v>0.11414565826330526</v>
      </c>
      <c r="Q40" s="3">
        <f>_FV(Table1[[#This Row],[Company]],"52 week low",TRUE)</f>
        <v>25.3</v>
      </c>
      <c r="R40" s="3">
        <f>_FV(Table1[[#This Row],[Company]],"Low")</f>
        <v>28.16</v>
      </c>
      <c r="S40" s="14">
        <f>_FV(Table1[[#This Row],[Company]],"Price")</f>
        <v>28.56</v>
      </c>
      <c r="T40" s="3">
        <f>_FV(Table1[[#This Row],[Company]],"High")</f>
        <v>28.8</v>
      </c>
      <c r="U40" s="3">
        <f>_FV(Table1[[#This Row],[Company]],"52 week high",TRUE)</f>
        <v>39.9</v>
      </c>
      <c r="V40" s="7">
        <f>(_FV(Table1[[#This Row],[Company]],"52 week high",TRUE)-_FV(Table1[[#This Row],[Company]],"Price"))/_FV(Table1[[#This Row],[Company]],"Price",TRUE)</f>
        <v>0.3970588235294118</v>
      </c>
      <c r="W40" s="7">
        <f>((_FV(Table1[[#This Row],[Company]],"Price")-_FV(Table1[[#This Row],[Company]],"52 week low",TRUE))/(Table1[year range]*_FV(Table1[[#This Row],[Company]],"Price")))</f>
        <v>0.2232876712328766</v>
      </c>
      <c r="X40" s="7">
        <f>((_FV(Table1[[#This Row],[Company]],"Price")-_FV(Table1[[#This Row],[Company]],"Low",TRUE))/(_FV(Table1[[#This Row],[Company]],"High",TRUE)-_FV(Table1[[#This Row],[Company]],"Low",TRUE)))</f>
        <v>0.62499999999999722</v>
      </c>
      <c r="Y40" s="3">
        <f>_FV(Table1[[#This Row],[Company]],"Previous close",TRUE)</f>
        <v>28.954999999999998</v>
      </c>
      <c r="Z40" s="17">
        <f>_FV(Table1[[#This Row],[Company]],"Change")</f>
        <v>-0.39500000000000002</v>
      </c>
      <c r="AA40" s="3">
        <f>_FV(Table1[[#This Row],[Company]],"Open")</f>
        <v>28.68</v>
      </c>
      <c r="AB40" s="1">
        <v>8.4071999999999994E-2</v>
      </c>
      <c r="AC40" s="6">
        <f>_FV(Table1[[#This Row],[Company]],"Volume")</f>
        <v>1611842</v>
      </c>
      <c r="AD40" s="6">
        <f>_FV(Table1[[#This Row],[Company]],"Volume average",TRUE)</f>
        <v>6633406.4603174599</v>
      </c>
      <c r="AE40" s="1" t="str">
        <f>_FV(Table1[[#This Row],[Company]],"Year founded",TRUE)</f>
        <v>1994</v>
      </c>
      <c r="AF40" s="6">
        <f>_FV(Table1[[#This Row],[Company]],"Shares outstanding",TRUE)</f>
        <v>751642969.01225996</v>
      </c>
      <c r="AG40" s="1" t="str">
        <f>_FV(Table1[[#This Row],[Company]],"Exchange")</f>
        <v>NYSE</v>
      </c>
      <c r="AH40" s="1" t="str">
        <f>_FV(Table1[[#This Row],[Company]],"Industry")</f>
        <v>Utilities - Regulated Electric</v>
      </c>
    </row>
    <row r="41" spans="1:34" ht="16.5" x14ac:dyDescent="0.25">
      <c r="A41" s="1">
        <v>196</v>
      </c>
      <c r="B41" s="2" t="e" vm="42">
        <v>#VALUE!</v>
      </c>
      <c r="C41" s="1" t="str">
        <f>_FV(Table1[[#This Row],[Company]],"Ticker symbol",TRUE)</f>
        <v>TWTR</v>
      </c>
      <c r="D41" s="5">
        <f>_FV(Table1[[#This Row],[Company]],"P/E",TRUE)</f>
        <v>106.38297900000001</v>
      </c>
      <c r="E41" s="19">
        <v>0.78</v>
      </c>
      <c r="F41" s="7">
        <f>ABS(Table1[[#This Row],[% change]]/Table1[[#This Row],[Beta]])</f>
        <v>1.7271794871794869E-2</v>
      </c>
      <c r="G41" s="7">
        <f>_FV(Table1[[#This Row],[Company]],"Change (%)",TRUE)</f>
        <v>-1.3472E-2</v>
      </c>
      <c r="H41" s="7">
        <f>_FV(Table1[[#This Row],[Company]],"Volume")/_FV(Table1[[#This Row],[Company]],"Volume average",TRUE)</f>
        <v>1.001200025137408</v>
      </c>
      <c r="I41" s="7">
        <f>(Table1[% volume]/(Table1[[#Totals],[% volume]]))</f>
        <v>3.5406183494226666</v>
      </c>
      <c r="J41" s="7">
        <f>_FV(Table1[[#This Row],[Company]],"Volume")/_FV(Table1[[#This Row],[Company]],"Shares outstanding",TRUE)</f>
        <v>1.0278776131688176E-2</v>
      </c>
      <c r="K41" s="7">
        <f>(_FV(Table1[[#This Row],[Company]],"52 week high",TRUE)-_FV(Table1[[#This Row],[Company]],"52 week low",TRUE))/_FV(Table1[[#This Row],[Company]],"Price")</f>
        <v>0.99689633767846053</v>
      </c>
      <c r="L41" s="7">
        <f>(_FV(Table1[[#This Row],[Company]],"High",TRUE)-_FV(Table1[[#This Row],[Company]],"Low",TRUE))/_FV(Table1[[#This Row],[Company]],"Price")</f>
        <v>2.5139664804469344E-2</v>
      </c>
      <c r="M41" s="7">
        <f>(Table1[day range]/Table1[year range])</f>
        <v>2.5217932752179401E-2</v>
      </c>
      <c r="N41" s="9">
        <f>_FV(Table1[[#This Row],[Company]],"Market cap",TRUE)</f>
        <v>24429163521.314999</v>
      </c>
      <c r="O41" s="9">
        <f>_FV(Table1[[#This Row],[Company]],"Previous close",TRUE)*_FV(Table1[[#This Row],[Company]],"Change (%)",TRUE)*_FV(Table1[[#This Row],[Company]],"Shares outstanding",TRUE)</f>
        <v>-329109690.9591555</v>
      </c>
      <c r="P41" s="7">
        <f>(_FV(Table1[[#This Row],[Company]],"Price")-_FV(Table1[[#This Row],[Company]],"52 week low",TRUE))/_FV(Table1[[#This Row],[Company]],"Price",TRUE)</f>
        <v>0.51365611421477331</v>
      </c>
      <c r="Q41" s="3">
        <f>_FV(Table1[[#This Row],[Company]],"52 week low",TRUE)</f>
        <v>15.67</v>
      </c>
      <c r="R41" s="3">
        <f>_FV(Table1[[#This Row],[Company]],"Low")</f>
        <v>31.97</v>
      </c>
      <c r="S41" s="14">
        <f>_FV(Table1[[#This Row],[Company]],"Price")</f>
        <v>32.22</v>
      </c>
      <c r="T41" s="3">
        <f>_FV(Table1[[#This Row],[Company]],"High")</f>
        <v>32.78</v>
      </c>
      <c r="U41" s="3">
        <f>_FV(Table1[[#This Row],[Company]],"52 week high",TRUE)</f>
        <v>47.79</v>
      </c>
      <c r="V41" s="7">
        <f>(_FV(Table1[[#This Row],[Company]],"52 week high",TRUE)-_FV(Table1[[#This Row],[Company]],"Price"))/_FV(Table1[[#This Row],[Company]],"Price",TRUE)</f>
        <v>0.48324022346368717</v>
      </c>
      <c r="W41" s="7">
        <f>((_FV(Table1[[#This Row],[Company]],"Price")-_FV(Table1[[#This Row],[Company]],"52 week low",TRUE))/(Table1[year range]*_FV(Table1[[#This Row],[Company]],"Price")))</f>
        <v>0.51525529265255288</v>
      </c>
      <c r="X41" s="7">
        <f>((_FV(Table1[[#This Row],[Company]],"Price")-_FV(Table1[[#This Row],[Company]],"Low",TRUE))/(_FV(Table1[[#This Row],[Company]],"High",TRUE)-_FV(Table1[[#This Row],[Company]],"Low",TRUE)))</f>
        <v>0.30864197530864113</v>
      </c>
      <c r="Y41" s="3">
        <f>_FV(Table1[[#This Row],[Company]],"Previous close",TRUE)</f>
        <v>32.659999999999997</v>
      </c>
      <c r="Z41" s="17">
        <f>_FV(Table1[[#This Row],[Company]],"Change")</f>
        <v>-0.44</v>
      </c>
      <c r="AA41" s="3">
        <f>_FV(Table1[[#This Row],[Company]],"Open")</f>
        <v>32.75</v>
      </c>
      <c r="AB41" s="1">
        <v>0.116755</v>
      </c>
      <c r="AC41" s="6">
        <f>_FV(Table1[[#This Row],[Company]],"Volume")</f>
        <v>7688362</v>
      </c>
      <c r="AD41" s="6">
        <f>_FV(Table1[[#This Row],[Company]],"Volume average",TRUE)</f>
        <v>7679146.8307692297</v>
      </c>
      <c r="AE41" s="1" t="str">
        <f>_FV(Table1[[#This Row],[Company]],"Year founded",TRUE)</f>
        <v>2007</v>
      </c>
      <c r="AF41" s="6">
        <f>_FV(Table1[[#This Row],[Company]],"Shares outstanding",TRUE)</f>
        <v>747984186.20070398</v>
      </c>
      <c r="AG41" s="1" t="str">
        <f>_FV(Table1[[#This Row],[Company]],"Exchange")</f>
        <v>NYSE</v>
      </c>
      <c r="AH41" s="1" t="str">
        <f>_FV(Table1[[#This Row],[Company]],"Industry")</f>
        <v>Internet Content &amp; Information</v>
      </c>
    </row>
    <row r="42" spans="1:34" ht="16.5" x14ac:dyDescent="0.25">
      <c r="A42" s="1">
        <v>321</v>
      </c>
      <c r="B42" s="2" t="e" vm="43">
        <v>#VALUE!</v>
      </c>
      <c r="C42" s="1" t="str">
        <f>_FV(Table1[[#This Row],[Company]],"Ticker symbol",TRUE)</f>
        <v>ESS</v>
      </c>
      <c r="D42" s="5">
        <f>_FV(Table1[[#This Row],[Company]],"P/E",TRUE)</f>
        <v>42.735042999999997</v>
      </c>
      <c r="E42" s="5">
        <f>_FV(Table1[[#This Row],[Company]],"Beta")</f>
        <v>0.39702900000000002</v>
      </c>
      <c r="F42" s="7">
        <f>ABS(_FV(Table1[[#This Row],[Company]],"Change (%)",TRUE)/_FV(Table1[[#This Row],[Company]],"Beta"))</f>
        <v>3.3730533537852395E-2</v>
      </c>
      <c r="G42" s="7">
        <f>_FV(Table1[[#This Row],[Company]],"Change (%)",TRUE)</f>
        <v>-1.3391999999999999E-2</v>
      </c>
      <c r="H42" s="7">
        <f>_FV(Table1[[#This Row],[Company]],"Volume")/_FV(Table1[[#This Row],[Company]],"Volume average",TRUE)</f>
        <v>0.10228704037786605</v>
      </c>
      <c r="I42" s="7">
        <f>(Table1[% volume]/(Table1[[#Totals],[% volume]]))</f>
        <v>0.36172529262602227</v>
      </c>
      <c r="J42" s="7">
        <f>_FV(Table1[[#This Row],[Company]],"Volume")/_FV(Table1[[#This Row],[Company]],"Shares outstanding",TRUE)</f>
        <v>6.3799860769261354E-4</v>
      </c>
      <c r="K42" s="7">
        <f>(_FV(Table1[[#This Row],[Company]],"52 week high",TRUE)-_FV(Table1[[#This Row],[Company]],"52 week low",TRUE))/_FV(Table1[[#This Row],[Company]],"Price")</f>
        <v>0.23320980971811642</v>
      </c>
      <c r="L42" s="7">
        <f>(_FV(Table1[[#This Row],[Company]],"High",TRUE)-_FV(Table1[[#This Row],[Company]],"Low",TRUE))/_FV(Table1[[#This Row],[Company]],"Price")</f>
        <v>1.594703751509341E-2</v>
      </c>
      <c r="M42" s="7">
        <f>(Table1[day range]/Table1[year range])</f>
        <v>6.8380646313158058E-2</v>
      </c>
      <c r="N42" s="9">
        <f>_FV(Table1[[#This Row],[Company]],"Market cap",TRUE)</f>
        <v>15864573759.190001</v>
      </c>
      <c r="O42" s="9">
        <f>_FV(Table1[[#This Row],[Company]],"Previous close",TRUE)*_FV(Table1[[#This Row],[Company]],"Change (%)",TRUE)*_FV(Table1[[#This Row],[Company]],"Shares outstanding",TRUE)</f>
        <v>-212458371.78307265</v>
      </c>
      <c r="P42" s="7">
        <f>(_FV(Table1[[#This Row],[Company]],"Price")-_FV(Table1[[#This Row],[Company]],"52 week low",TRUE))/_FV(Table1[[#This Row],[Company]],"Price",TRUE)</f>
        <v>0.10883957196985464</v>
      </c>
      <c r="Q42" s="3">
        <f>_FV(Table1[[#This Row],[Company]],"52 week low",TRUE)</f>
        <v>214.03</v>
      </c>
      <c r="R42" s="3">
        <f>_FV(Table1[[#This Row],[Company]],"Low")</f>
        <v>239.73500000000001</v>
      </c>
      <c r="S42" s="14">
        <f>_FV(Table1[[#This Row],[Company]],"Price")</f>
        <v>240.17</v>
      </c>
      <c r="T42" s="3">
        <f>_FV(Table1[[#This Row],[Company]],"High")</f>
        <v>243.565</v>
      </c>
      <c r="U42" s="3">
        <f>_FV(Table1[[#This Row],[Company]],"52 week high",TRUE)</f>
        <v>270.04000000000002</v>
      </c>
      <c r="V42" s="7">
        <f>(_FV(Table1[[#This Row],[Company]],"52 week high",TRUE)-_FV(Table1[[#This Row],[Company]],"Price"))/_FV(Table1[[#This Row],[Company]],"Price",TRUE)</f>
        <v>0.12437023774826179</v>
      </c>
      <c r="W42" s="7">
        <f>((_FV(Table1[[#This Row],[Company]],"Price")-_FV(Table1[[#This Row],[Company]],"52 week low",TRUE))/(Table1[year range]*_FV(Table1[[#This Row],[Company]],"Price")))</f>
        <v>0.46670237457596819</v>
      </c>
      <c r="X42" s="7">
        <f>((_FV(Table1[[#This Row],[Company]],"Price")-_FV(Table1[[#This Row],[Company]],"Low",TRUE))/(_FV(Table1[[#This Row],[Company]],"High",TRUE)-_FV(Table1[[#This Row],[Company]],"Low",TRUE)))</f>
        <v>0.11357702349868816</v>
      </c>
      <c r="Y42" s="3">
        <f>_FV(Table1[[#This Row],[Company]],"Previous close",TRUE)</f>
        <v>243.43</v>
      </c>
      <c r="Z42" s="17">
        <f>_FV(Table1[[#This Row],[Company]],"Change")</f>
        <v>-3.26</v>
      </c>
      <c r="AA42" s="3">
        <f>_FV(Table1[[#This Row],[Company]],"Open")</f>
        <v>242.85</v>
      </c>
      <c r="AB42" s="1">
        <v>6.4041000000000001E-2</v>
      </c>
      <c r="AC42" s="6">
        <f>_FV(Table1[[#This Row],[Company]],"Volume")</f>
        <v>41579</v>
      </c>
      <c r="AD42" s="6">
        <f>_FV(Table1[[#This Row],[Company]],"Volume average",TRUE)</f>
        <v>406493.33333333302</v>
      </c>
      <c r="AE42" s="1" t="str">
        <f>_FV(Table1[[#This Row],[Company]],"Year founded",TRUE)</f>
        <v>1971</v>
      </c>
      <c r="AF42" s="6">
        <f>_FV(Table1[[#This Row],[Company]],"Shares outstanding",TRUE)</f>
        <v>65170988.617631398</v>
      </c>
      <c r="AG42" s="1" t="str">
        <f>_FV(Table1[[#This Row],[Company]],"Exchange")</f>
        <v>NYSE</v>
      </c>
      <c r="AH42" s="1" t="str">
        <f>_FV(Table1[[#This Row],[Company]],"Industry")</f>
        <v>REIT - Residential</v>
      </c>
    </row>
    <row r="43" spans="1:34" ht="16.5" x14ac:dyDescent="0.25">
      <c r="A43" s="1">
        <v>28</v>
      </c>
      <c r="B43" s="2" t="e" vm="44">
        <v>#VALUE!</v>
      </c>
      <c r="C43" s="1" t="str">
        <f>_FV(Table1[[#This Row],[Company]],"Ticker symbol",TRUE)</f>
        <v>DIS</v>
      </c>
      <c r="D43" s="5">
        <f>_FV(Table1[[#This Row],[Company]],"P/E",TRUE)</f>
        <v>15.455951000000001</v>
      </c>
      <c r="E43" s="5">
        <f>_FV(Table1[[#This Row],[Company]],"Beta")</f>
        <v>1.3557239999999999</v>
      </c>
      <c r="F43" s="7">
        <f>ABS(_FV(Table1[[#This Row],[Company]],"Change (%)",TRUE)/_FV(Table1[[#This Row],[Company]],"Beta"))</f>
        <v>9.560943082810365E-3</v>
      </c>
      <c r="G43" s="7">
        <f>_FV(Table1[[#This Row],[Company]],"Change (%)",TRUE)</f>
        <v>-1.2962E-2</v>
      </c>
      <c r="H43" s="7">
        <f>_FV(Table1[[#This Row],[Company]],"Volume")/_FV(Table1[[#This Row],[Company]],"Volume average",TRUE)</f>
        <v>1.8806302403888289</v>
      </c>
      <c r="I43" s="7">
        <f>(Table1[% volume]/(Table1[[#Totals],[% volume]]))</f>
        <v>6.6506130347789396</v>
      </c>
      <c r="J43" s="7">
        <f>_FV(Table1[[#This Row],[Company]],"Volume")/_FV(Table1[[#This Row],[Company]],"Shares outstanding",TRUE)</f>
        <v>4.192262232432689E-3</v>
      </c>
      <c r="K43" s="7">
        <f>(_FV(Table1[[#This Row],[Company]],"52 week high",TRUE)-_FV(Table1[[#This Row],[Company]],"52 week low",TRUE))/_FV(Table1[[#This Row],[Company]],"Price")</f>
        <v>0.18872847451730737</v>
      </c>
      <c r="L43" s="7">
        <f>(_FV(Table1[[#This Row],[Company]],"High",TRUE)-_FV(Table1[[#This Row],[Company]],"Low",TRUE))/_FV(Table1[[#This Row],[Company]],"Price")</f>
        <v>2.0786223691076713E-2</v>
      </c>
      <c r="M43" s="7">
        <f>(Table1[day range]/Table1[year range])</f>
        <v>0.11013824884792628</v>
      </c>
      <c r="N43" s="9">
        <f>_FV(Table1[[#This Row],[Company]],"Market cap",TRUE)</f>
        <v>170143731912.04001</v>
      </c>
      <c r="O43" s="9">
        <f>_FV(Table1[[#This Row],[Company]],"Previous close",TRUE)*_FV(Table1[[#This Row],[Company]],"Change (%)",TRUE)*_FV(Table1[[#This Row],[Company]],"Shares outstanding",TRUE)</f>
        <v>-2205403053.0438695</v>
      </c>
      <c r="P43" s="7">
        <f>(_FV(Table1[[#This Row],[Company]],"Price")-_FV(Table1[[#This Row],[Company]],"52 week low",TRUE))/_FV(Table1[[#This Row],[Company]],"Price",TRUE)</f>
        <v>0.16333275352235171</v>
      </c>
      <c r="Q43" s="3">
        <f>_FV(Table1[[#This Row],[Company]],"52 week low",TRUE)</f>
        <v>96.2</v>
      </c>
      <c r="R43" s="3">
        <f>_FV(Table1[[#This Row],[Company]],"Low")</f>
        <v>114.02</v>
      </c>
      <c r="S43" s="14">
        <f>_FV(Table1[[#This Row],[Company]],"Price")</f>
        <v>114.98</v>
      </c>
      <c r="T43" s="3">
        <f>_FV(Table1[[#This Row],[Company]],"High")</f>
        <v>116.41</v>
      </c>
      <c r="U43" s="3">
        <f>_FV(Table1[[#This Row],[Company]],"52 week high",TRUE)</f>
        <v>117.9</v>
      </c>
      <c r="V43" s="7">
        <f>(_FV(Table1[[#This Row],[Company]],"52 week high",TRUE)-_FV(Table1[[#This Row],[Company]],"Price"))/_FV(Table1[[#This Row],[Company]],"Price",TRUE)</f>
        <v>2.539572099495566E-2</v>
      </c>
      <c r="W43" s="7">
        <f>((_FV(Table1[[#This Row],[Company]],"Price")-_FV(Table1[[#This Row],[Company]],"52 week low",TRUE))/(Table1[year range]*_FV(Table1[[#This Row],[Company]],"Price")))</f>
        <v>0.86543778801843307</v>
      </c>
      <c r="X43" s="7">
        <f>((_FV(Table1[[#This Row],[Company]],"Price")-_FV(Table1[[#This Row],[Company]],"Low",TRUE))/(_FV(Table1[[#This Row],[Company]],"High",TRUE)-_FV(Table1[[#This Row],[Company]],"Low",TRUE)))</f>
        <v>0.40167364016736723</v>
      </c>
      <c r="Y43" s="3">
        <f>_FV(Table1[[#This Row],[Company]],"Previous close",TRUE)</f>
        <v>116.49</v>
      </c>
      <c r="Z43" s="17">
        <f>_FV(Table1[[#This Row],[Company]],"Change")</f>
        <v>-1.51</v>
      </c>
      <c r="AA43" s="3">
        <f>_FV(Table1[[#This Row],[Company]],"Open")</f>
        <v>115.9</v>
      </c>
      <c r="AB43" s="1">
        <v>0.70086700000000002</v>
      </c>
      <c r="AC43" s="6">
        <f>_FV(Table1[[#This Row],[Company]],"Volume")</f>
        <v>6123162</v>
      </c>
      <c r="AD43" s="6">
        <f>_FV(Table1[[#This Row],[Company]],"Volume average",TRUE)</f>
        <v>3255909.57142857</v>
      </c>
      <c r="AE43" s="1" t="str">
        <f>_FV(Table1[[#This Row],[Company]],"Year founded",TRUE)</f>
        <v>1923</v>
      </c>
      <c r="AF43" s="6">
        <f>_FV(Table1[[#This Row],[Company]],"Shares outstanding",TRUE)</f>
        <v>1460586590.3686199</v>
      </c>
      <c r="AG43" s="1" t="str">
        <f>_FV(Table1[[#This Row],[Company]],"Exchange")</f>
        <v>NYSE</v>
      </c>
      <c r="AH43" s="1" t="str">
        <f>_FV(Table1[[#This Row],[Company]],"Industry")</f>
        <v>Media - Diversified</v>
      </c>
    </row>
    <row r="44" spans="1:34" ht="16.5" x14ac:dyDescent="0.25">
      <c r="A44" s="1">
        <v>124</v>
      </c>
      <c r="B44" s="2" t="e" vm="45">
        <v>#VALUE!</v>
      </c>
      <c r="C44" s="1" t="str">
        <f>_FV(Table1[[#This Row],[Company]],"Ticker symbol",TRUE)</f>
        <v>DE</v>
      </c>
      <c r="D44" s="5">
        <f>_FV(Table1[[#This Row],[Company]],"P/E",TRUE)</f>
        <v>25.773195999999999</v>
      </c>
      <c r="E44" s="5">
        <f>_FV(Table1[[#This Row],[Company]],"Beta")</f>
        <v>0.84750199999999998</v>
      </c>
      <c r="F44" s="7">
        <f>ABS(_FV(Table1[[#This Row],[Company]],"Change (%)",TRUE)/_FV(Table1[[#This Row],[Company]],"Beta"))</f>
        <v>1.4940377721822485E-2</v>
      </c>
      <c r="G44" s="7">
        <f>_FV(Table1[[#This Row],[Company]],"Change (%)",TRUE)</f>
        <v>-1.2662E-2</v>
      </c>
      <c r="H44" s="7">
        <f>_FV(Table1[[#This Row],[Company]],"Volume")/_FV(Table1[[#This Row],[Company]],"Volume average",TRUE)</f>
        <v>0.19597198449080494</v>
      </c>
      <c r="I44" s="7">
        <f>(Table1[% volume]/(Table1[[#Totals],[% volume]]))</f>
        <v>0.69303035041942818</v>
      </c>
      <c r="J44" s="7">
        <f>_FV(Table1[[#This Row],[Company]],"Volume")/_FV(Table1[[#This Row],[Company]],"Shares outstanding",TRUE)</f>
        <v>1.362307957301844E-3</v>
      </c>
      <c r="K44" s="7">
        <f>(_FV(Table1[[#This Row],[Company]],"52 week high",TRUE)-_FV(Table1[[#This Row],[Company]],"52 week low",TRUE))/_FV(Table1[[#This Row],[Company]],"Price")</f>
        <v>0.43248301677526679</v>
      </c>
      <c r="L44" s="7">
        <f>(_FV(Table1[[#This Row],[Company]],"High",TRUE)-_FV(Table1[[#This Row],[Company]],"Low",TRUE))/_FV(Table1[[#This Row],[Company]],"Price")</f>
        <v>1.254679051712188E-2</v>
      </c>
      <c r="M44" s="7">
        <f>(Table1[day range]/Table1[year range])</f>
        <v>2.9011059464657842E-2</v>
      </c>
      <c r="N44" s="9">
        <f>_FV(Table1[[#This Row],[Company]],"Market cap",TRUE)</f>
        <v>46907760736.099998</v>
      </c>
      <c r="O44" s="9">
        <f>_FV(Table1[[#This Row],[Company]],"Previous close",TRUE)*_FV(Table1[[#This Row],[Company]],"Change (%)",TRUE)*_FV(Table1[[#This Row],[Company]],"Shares outstanding",TRUE)</f>
        <v>-593946066.44049788</v>
      </c>
      <c r="P44" s="7">
        <f>(_FV(Table1[[#This Row],[Company]],"Price")-_FV(Table1[[#This Row],[Company]],"52 week low",TRUE))/_FV(Table1[[#This Row],[Company]],"Price",TRUE)</f>
        <v>0.21759323443782053</v>
      </c>
      <c r="Q44" s="3">
        <f>_FV(Table1[[#This Row],[Company]],"52 week low",TRUE)</f>
        <v>112.87</v>
      </c>
      <c r="R44" s="3">
        <f>_FV(Table1[[#This Row],[Company]],"Low")</f>
        <v>144.51</v>
      </c>
      <c r="S44" s="14">
        <f>_FV(Table1[[#This Row],[Company]],"Price")</f>
        <v>144.26</v>
      </c>
      <c r="T44" s="3">
        <f>_FV(Table1[[#This Row],[Company]],"High")</f>
        <v>146.32</v>
      </c>
      <c r="U44" s="3">
        <f>_FV(Table1[[#This Row],[Company]],"52 week high",TRUE)</f>
        <v>175.26</v>
      </c>
      <c r="V44" s="7">
        <f>(_FV(Table1[[#This Row],[Company]],"52 week high",TRUE)-_FV(Table1[[#This Row],[Company]],"Price"))/_FV(Table1[[#This Row],[Company]],"Price",TRUE)</f>
        <v>0.21488978233744629</v>
      </c>
      <c r="W44" s="7">
        <f>((_FV(Table1[[#This Row],[Company]],"Price")-_FV(Table1[[#This Row],[Company]],"52 week low",TRUE))/(Table1[year range]*_FV(Table1[[#This Row],[Company]],"Price")))</f>
        <v>0.50312550088155139</v>
      </c>
      <c r="X44" s="7">
        <f>((_FV(Table1[[#This Row],[Company]],"Price")-_FV(Table1[[#This Row],[Company]],"Low",TRUE))/(_FV(Table1[[#This Row],[Company]],"High",TRUE)-_FV(Table1[[#This Row],[Company]],"Low",TRUE)))</f>
        <v>-0.13812154696132578</v>
      </c>
      <c r="Y44" s="3">
        <f>_FV(Table1[[#This Row],[Company]],"Previous close",TRUE)</f>
        <v>146.11000000000001</v>
      </c>
      <c r="Z44" s="17">
        <f>_FV(Table1[[#This Row],[Company]],"Change")</f>
        <v>-1.85</v>
      </c>
      <c r="AA44" s="3">
        <f>_FV(Table1[[#This Row],[Company]],"Open")</f>
        <v>145.93</v>
      </c>
      <c r="AB44" s="1">
        <v>0.19220999999999999</v>
      </c>
      <c r="AC44" s="6">
        <f>_FV(Table1[[#This Row],[Company]],"Volume")</f>
        <v>437361</v>
      </c>
      <c r="AD44" s="6">
        <f>_FV(Table1[[#This Row],[Company]],"Volume average",TRUE)</f>
        <v>2231752.671875</v>
      </c>
      <c r="AE44" s="1" t="str">
        <f>_FV(Table1[[#This Row],[Company]],"Year founded",TRUE)</f>
        <v>1958</v>
      </c>
      <c r="AF44" s="6">
        <f>_FV(Table1[[#This Row],[Company]],"Shares outstanding",TRUE)</f>
        <v>321044149.86037898</v>
      </c>
      <c r="AG44" s="1" t="str">
        <f>_FV(Table1[[#This Row],[Company]],"Exchange")</f>
        <v>NYSE</v>
      </c>
      <c r="AH44" s="1" t="str">
        <f>_FV(Table1[[#This Row],[Company]],"Industry")</f>
        <v>Farm &amp; Construction Equipment</v>
      </c>
    </row>
    <row r="45" spans="1:34" ht="16.5" x14ac:dyDescent="0.25">
      <c r="A45" s="1">
        <v>382</v>
      </c>
      <c r="B45" s="2" t="e" vm="46">
        <v>#VALUE!</v>
      </c>
      <c r="C45" s="1" t="str">
        <f>_FV(Table1[[#This Row],[Company]],"Ticker symbol",TRUE)</f>
        <v>HCP</v>
      </c>
      <c r="D45" s="5">
        <f>_FV(Table1[[#This Row],[Company]],"P/E",TRUE)</f>
        <v>188.67924500000001</v>
      </c>
      <c r="E45" s="5">
        <f>_FV(Table1[[#This Row],[Company]],"Beta")</f>
        <v>0.316751</v>
      </c>
      <c r="F45" s="7">
        <f>ABS(_FV(Table1[[#This Row],[Company]],"Change (%)",TRUE)/_FV(Table1[[#This Row],[Company]],"Beta"))</f>
        <v>3.9961989070279182E-2</v>
      </c>
      <c r="G45" s="7">
        <f>_FV(Table1[[#This Row],[Company]],"Change (%)",TRUE)</f>
        <v>-1.2658000000000001E-2</v>
      </c>
      <c r="H45" s="7">
        <f>_FV(Table1[[#This Row],[Company]],"Volume")/_FV(Table1[[#This Row],[Company]],"Volume average",TRUE)</f>
        <v>0.14108402061820519</v>
      </c>
      <c r="I45" s="7">
        <f>(Table1[% volume]/(Table1[[#Totals],[% volume]]))</f>
        <v>0.49892594853120054</v>
      </c>
      <c r="J45" s="7">
        <f>_FV(Table1[[#This Row],[Company]],"Volume")/_FV(Table1[[#This Row],[Company]],"Shares outstanding",TRUE)</f>
        <v>1.0046440884494883E-3</v>
      </c>
      <c r="K45" s="7">
        <f>(_FV(Table1[[#This Row],[Company]],"52 week high",TRUE)-_FV(Table1[[#This Row],[Company]],"52 week low",TRUE))/_FV(Table1[[#This Row],[Company]],"Price")</f>
        <v>0.34864140834290086</v>
      </c>
      <c r="L45" s="7">
        <f>(_FV(Table1[[#This Row],[Company]],"High",TRUE)-_FV(Table1[[#This Row],[Company]],"Low",TRUE))/_FV(Table1[[#This Row],[Company]],"Price")</f>
        <v>1.8752391886720187E-2</v>
      </c>
      <c r="M45" s="7">
        <f>(Table1[day range]/Table1[year range])</f>
        <v>5.3787047200877992E-2</v>
      </c>
      <c r="N45" s="9">
        <f>_FV(Table1[[#This Row],[Company]],"Market cap",TRUE)</f>
        <v>12281423353.66</v>
      </c>
      <c r="O45" s="9">
        <f>_FV(Table1[[#This Row],[Company]],"Previous close",TRUE)*_FV(Table1[[#This Row],[Company]],"Change (%)",TRUE)*_FV(Table1[[#This Row],[Company]],"Shares outstanding",TRUE)</f>
        <v>-155458256.81062821</v>
      </c>
      <c r="P45" s="7">
        <f>(_FV(Table1[[#This Row],[Company]],"Price")-_FV(Table1[[#This Row],[Company]],"52 week low",TRUE))/_FV(Table1[[#This Row],[Company]],"Price",TRUE)</f>
        <v>0.17795637198622269</v>
      </c>
      <c r="Q45" s="3">
        <f>_FV(Table1[[#This Row],[Company]],"52 week low",TRUE)</f>
        <v>21.48</v>
      </c>
      <c r="R45" s="3">
        <f>_FV(Table1[[#This Row],[Company]],"Low")</f>
        <v>26.03</v>
      </c>
      <c r="S45" s="14">
        <f>_FV(Table1[[#This Row],[Company]],"Price")</f>
        <v>26.13</v>
      </c>
      <c r="T45" s="3">
        <f>_FV(Table1[[#This Row],[Company]],"High")</f>
        <v>26.52</v>
      </c>
      <c r="U45" s="3">
        <f>_FV(Table1[[#This Row],[Company]],"52 week high",TRUE)</f>
        <v>30.59</v>
      </c>
      <c r="V45" s="7">
        <f>(_FV(Table1[[#This Row],[Company]],"52 week high",TRUE)-_FV(Table1[[#This Row],[Company]],"Price"))/_FV(Table1[[#This Row],[Company]],"Price",TRUE)</f>
        <v>0.1706850363566782</v>
      </c>
      <c r="W45" s="7">
        <f>((_FV(Table1[[#This Row],[Company]],"Price")-_FV(Table1[[#This Row],[Company]],"52 week low",TRUE))/(Table1[year range]*_FV(Table1[[#This Row],[Company]],"Price")))</f>
        <v>0.51042810098792524</v>
      </c>
      <c r="X45" s="7">
        <f>((_FV(Table1[[#This Row],[Company]],"Price")-_FV(Table1[[#This Row],[Company]],"Low",TRUE))/(_FV(Table1[[#This Row],[Company]],"High",TRUE)-_FV(Table1[[#This Row],[Company]],"Low",TRUE)))</f>
        <v>0.20408163265305754</v>
      </c>
      <c r="Y45" s="3">
        <f>_FV(Table1[[#This Row],[Company]],"Previous close",TRUE)</f>
        <v>26.465</v>
      </c>
      <c r="Z45" s="17">
        <f>_FV(Table1[[#This Row],[Company]],"Change")</f>
        <v>-0.33500000000000002</v>
      </c>
      <c r="AA45" s="3">
        <f>_FV(Table1[[#This Row],[Company]],"Open")</f>
        <v>26.5</v>
      </c>
      <c r="AB45" s="1">
        <v>5.1408000000000002E-2</v>
      </c>
      <c r="AC45" s="6">
        <f>_FV(Table1[[#This Row],[Company]],"Volume")</f>
        <v>466218</v>
      </c>
      <c r="AD45" s="6">
        <f>_FV(Table1[[#This Row],[Company]],"Volume average",TRUE)</f>
        <v>3304541.4920634902</v>
      </c>
      <c r="AE45" s="1" t="str">
        <f>_FV(Table1[[#This Row],[Company]],"Year founded",TRUE)</f>
        <v>1985</v>
      </c>
      <c r="AF45" s="6">
        <f>_FV(Table1[[#This Row],[Company]],"Shares outstanding",TRUE)</f>
        <v>464062851.073493</v>
      </c>
      <c r="AG45" s="1" t="str">
        <f>_FV(Table1[[#This Row],[Company]],"Exchange")</f>
        <v>NYSE</v>
      </c>
      <c r="AH45" s="1" t="str">
        <f>_FV(Table1[[#This Row],[Company]],"Industry")</f>
        <v>REIT - Healthcare Facilities</v>
      </c>
    </row>
    <row r="46" spans="1:34" ht="16.5" x14ac:dyDescent="0.25">
      <c r="A46" s="1">
        <v>30</v>
      </c>
      <c r="B46" s="2" t="e" vm="47">
        <v>#VALUE!</v>
      </c>
      <c r="C46" s="1" t="str">
        <f>_FV(Table1[[#This Row],[Company]],"Ticker symbol",TRUE)</f>
        <v>CMCSA</v>
      </c>
      <c r="D46" s="5">
        <f>_FV(Table1[[#This Row],[Company]],"P/E",TRUE)</f>
        <v>6.9930070000000004</v>
      </c>
      <c r="E46" s="5">
        <f>_FV(Table1[[#This Row],[Company]],"Beta")</f>
        <v>1.2337959999999999</v>
      </c>
      <c r="F46" s="7">
        <f>ABS(_FV(Table1[[#This Row],[Company]],"Change (%)",TRUE)/_FV(Table1[[#This Row],[Company]],"Beta"))</f>
        <v>1.0077030562588955E-2</v>
      </c>
      <c r="G46" s="7">
        <f>_FV(Table1[[#This Row],[Company]],"Change (%)",TRUE)</f>
        <v>-1.2433000000000001E-2</v>
      </c>
      <c r="H46" s="7">
        <f>_FV(Table1[[#This Row],[Company]],"Volume")/_FV(Table1[[#This Row],[Company]],"Volume average",TRUE)</f>
        <v>0.13740970206370873</v>
      </c>
      <c r="I46" s="7">
        <f>(Table1[% volume]/(Table1[[#Totals],[% volume]]))</f>
        <v>0.4859321816823744</v>
      </c>
      <c r="J46" s="7">
        <f>_FV(Table1[[#This Row],[Company]],"Volume")/_FV(Table1[[#This Row],[Company]],"Shares outstanding",TRUE)</f>
        <v>7.3462312873100503E-4</v>
      </c>
      <c r="K46" s="7">
        <f>(_FV(Table1[[#This Row],[Company]],"52 week high",TRUE)-_FV(Table1[[#This Row],[Company]],"52 week low",TRUE))/_FV(Table1[[#This Row],[Company]],"Price")</f>
        <v>0.38826895565092989</v>
      </c>
      <c r="L46" s="7">
        <f>(_FV(Table1[[#This Row],[Company]],"High",TRUE)-_FV(Table1[[#This Row],[Company]],"Low",TRUE))/_FV(Table1[[#This Row],[Company]],"Price")</f>
        <v>1.4878397711015824E-2</v>
      </c>
      <c r="M46" s="7">
        <f>(Table1[day range]/Table1[year range])</f>
        <v>3.8319823139278043E-2</v>
      </c>
      <c r="N46" s="9">
        <f>_FV(Table1[[#This Row],[Company]],"Market cap",TRUE)</f>
        <v>160459307037.64001</v>
      </c>
      <c r="O46" s="9">
        <f>_FV(Table1[[#This Row],[Company]],"Previous close",TRUE)*_FV(Table1[[#This Row],[Company]],"Change (%)",TRUE)*_FV(Table1[[#This Row],[Company]],"Shares outstanding",TRUE)</f>
        <v>-1994990564.398977</v>
      </c>
      <c r="P46" s="7">
        <f>(_FV(Table1[[#This Row],[Company]],"Price")-_FV(Table1[[#This Row],[Company]],"52 week low",TRUE))/_FV(Table1[[#This Row],[Company]],"Price",TRUE)</f>
        <v>0.12932761087267533</v>
      </c>
      <c r="Q46" s="3">
        <f>_FV(Table1[[#This Row],[Company]],"52 week low",TRUE)</f>
        <v>30.43</v>
      </c>
      <c r="R46" s="3">
        <f>_FV(Table1[[#This Row],[Company]],"Low")</f>
        <v>34.97</v>
      </c>
      <c r="S46" s="14">
        <f>_FV(Table1[[#This Row],[Company]],"Price")</f>
        <v>34.950000000000003</v>
      </c>
      <c r="T46" s="3">
        <f>_FV(Table1[[#This Row],[Company]],"High")</f>
        <v>35.49</v>
      </c>
      <c r="U46" s="3">
        <f>_FV(Table1[[#This Row],[Company]],"52 week high",TRUE)</f>
        <v>44</v>
      </c>
      <c r="V46" s="7">
        <f>(_FV(Table1[[#This Row],[Company]],"52 week high",TRUE)-_FV(Table1[[#This Row],[Company]],"Price"))/_FV(Table1[[#This Row],[Company]],"Price",TRUE)</f>
        <v>0.25894134477825453</v>
      </c>
      <c r="W46" s="7">
        <f>((_FV(Table1[[#This Row],[Company]],"Price")-_FV(Table1[[#This Row],[Company]],"52 week low",TRUE))/(Table1[year range]*_FV(Table1[[#This Row],[Company]],"Price")))</f>
        <v>0.33308769344141509</v>
      </c>
      <c r="X46" s="7">
        <f>((_FV(Table1[[#This Row],[Company]],"Price")-_FV(Table1[[#This Row],[Company]],"Low",TRUE))/(_FV(Table1[[#This Row],[Company]],"High",TRUE)-_FV(Table1[[#This Row],[Company]],"Low",TRUE)))</f>
        <v>-3.8461538461530581E-2</v>
      </c>
      <c r="Y46" s="3">
        <f>_FV(Table1[[#This Row],[Company]],"Previous close",TRUE)</f>
        <v>35.39</v>
      </c>
      <c r="Z46" s="17">
        <f>_FV(Table1[[#This Row],[Company]],"Change")</f>
        <v>-0.44</v>
      </c>
      <c r="AA46" s="3">
        <f>_FV(Table1[[#This Row],[Company]],"Open")</f>
        <v>35.47</v>
      </c>
      <c r="AB46" s="1">
        <v>0.66273199999999999</v>
      </c>
      <c r="AC46" s="6">
        <f>_FV(Table1[[#This Row],[Company]],"Volume")</f>
        <v>3330803</v>
      </c>
      <c r="AD46" s="6">
        <f>_FV(Table1[[#This Row],[Company]],"Volume average",TRUE)</f>
        <v>24239940.484375</v>
      </c>
      <c r="AE46" s="1" t="str">
        <f>_FV(Table1[[#This Row],[Company]],"Year founded",TRUE)</f>
        <v>2001</v>
      </c>
      <c r="AF46" s="6">
        <f>_FV(Table1[[#This Row],[Company]],"Shares outstanding",TRUE)</f>
        <v>4534029585.6920004</v>
      </c>
      <c r="AG46" s="1" t="str">
        <f>_FV(Table1[[#This Row],[Company]],"Exchange")</f>
        <v>NASDAQ</v>
      </c>
      <c r="AH46" s="1" t="str">
        <f>_FV(Table1[[#This Row],[Company]],"Industry")</f>
        <v>Pay TV</v>
      </c>
    </row>
    <row r="47" spans="1:34" ht="16.5" x14ac:dyDescent="0.25">
      <c r="A47" s="1">
        <v>498</v>
      </c>
      <c r="B47" s="2" t="e" vm="48">
        <v>#VALUE!</v>
      </c>
      <c r="C47" s="1" t="str">
        <f>_FV(Table1[[#This Row],[Company]],"Ticker symbol",TRUE)</f>
        <v>GT</v>
      </c>
      <c r="D47" s="5">
        <f>_FV(Table1[[#This Row],[Company]],"P/E",TRUE)</f>
        <v>22.675737000000002</v>
      </c>
      <c r="E47" s="18">
        <v>1.61</v>
      </c>
      <c r="F47" s="7">
        <f>ABS(_FV(Table1[[#This Row],[Company]],"Change (%)",TRUE)/Table1[Beta])</f>
        <v>7.7018633540372663E-3</v>
      </c>
      <c r="G47" s="7">
        <f>_FV(Table1[[#This Row],[Company]],"Change (%)",TRUE)</f>
        <v>-1.24E-2</v>
      </c>
      <c r="H47" s="7">
        <f>_FV(Table1[[#This Row],[Company]],"Volume")/_FV(Table1[[#This Row],[Company]],"Volume average",TRUE)</f>
        <v>0.21068123314346082</v>
      </c>
      <c r="I47" s="7">
        <f>(Table1[% volume]/(Table1[[#Totals],[% volume]]))</f>
        <v>0.74504776390148086</v>
      </c>
      <c r="J47" s="7">
        <f>_FV(Table1[[#This Row],[Company]],"Volume")/_FV(Table1[[#This Row],[Company]],"Shares outstanding",TRUE)</f>
        <v>2.723095450663036E-3</v>
      </c>
      <c r="K47" s="7">
        <f>(_FV(Table1[[#This Row],[Company]],"52 week high",TRUE)-_FV(Table1[[#This Row],[Company]],"52 week low",TRUE))/_FV(Table1[[#This Row],[Company]],"Price")</f>
        <v>0.62033211826650458</v>
      </c>
      <c r="L47" s="7">
        <f>(_FV(Table1[[#This Row],[Company]],"High",TRUE)-_FV(Table1[[#This Row],[Company]],"Low",TRUE))/_FV(Table1[[#This Row],[Company]],"Price")</f>
        <v>3.564196030781689E-2</v>
      </c>
      <c r="M47" s="7">
        <f>(Table1[day range]/Table1[year range])</f>
        <v>5.7456254896839851E-2</v>
      </c>
      <c r="N47" s="9">
        <f>_FV(Table1[[#This Row],[Company]],"Market cap",TRUE)</f>
        <v>5818736539.75</v>
      </c>
      <c r="O47" s="9">
        <f>_FV(Table1[[#This Row],[Company]],"Previous close",TRUE)*_FV(Table1[[#This Row],[Company]],"Change (%)",TRUE)*_FV(Table1[[#This Row],[Company]],"Shares outstanding",TRUE)</f>
        <v>-72152333.092900008</v>
      </c>
      <c r="P47" s="7">
        <f>(_FV(Table1[[#This Row],[Company]],"Price")-_FV(Table1[[#This Row],[Company]],"52 week low",TRUE))/_FV(Table1[[#This Row],[Company]],"Price",TRUE)</f>
        <v>0.15941676792223572</v>
      </c>
      <c r="Q47" s="3">
        <f>_FV(Table1[[#This Row],[Company]],"52 week low",TRUE)</f>
        <v>20.754000000000001</v>
      </c>
      <c r="R47" s="3">
        <f>_FV(Table1[[#This Row],[Company]],"Low")</f>
        <v>24.53</v>
      </c>
      <c r="S47" s="14">
        <f>_FV(Table1[[#This Row],[Company]],"Price")</f>
        <v>24.69</v>
      </c>
      <c r="T47" s="3">
        <f>_FV(Table1[[#This Row],[Company]],"High")</f>
        <v>25.41</v>
      </c>
      <c r="U47" s="3">
        <f>_FV(Table1[[#This Row],[Company]],"52 week high",TRUE)</f>
        <v>36.07</v>
      </c>
      <c r="V47" s="7">
        <f>(_FV(Table1[[#This Row],[Company]],"52 week high",TRUE)-_FV(Table1[[#This Row],[Company]],"Price"))/_FV(Table1[[#This Row],[Company]],"Price",TRUE)</f>
        <v>0.46091535034426889</v>
      </c>
      <c r="W47" s="7">
        <f>((_FV(Table1[[#This Row],[Company]],"Price")-_FV(Table1[[#This Row],[Company]],"52 week low",TRUE))/(Table1[year range]*_FV(Table1[[#This Row],[Company]],"Price")))</f>
        <v>0.25698615826586579</v>
      </c>
      <c r="X47" s="7">
        <f>((_FV(Table1[[#This Row],[Company]],"Price")-_FV(Table1[[#This Row],[Company]],"Low",TRUE))/(_FV(Table1[[#This Row],[Company]],"High",TRUE)-_FV(Table1[[#This Row],[Company]],"Low",TRUE)))</f>
        <v>0.18181818181818218</v>
      </c>
      <c r="Y47" s="3">
        <f>_FV(Table1[[#This Row],[Company]],"Previous close",TRUE)</f>
        <v>25</v>
      </c>
      <c r="Z47" s="17">
        <f>_FV(Table1[[#This Row],[Company]],"Change")</f>
        <v>-0.31</v>
      </c>
      <c r="AA47" s="3">
        <f>_FV(Table1[[#This Row],[Company]],"Open")</f>
        <v>25.41</v>
      </c>
      <c r="AB47" s="1">
        <v>2.1905000000000001E-2</v>
      </c>
      <c r="AC47" s="6">
        <f>_FV(Table1[[#This Row],[Company]],"Volume")</f>
        <v>633799</v>
      </c>
      <c r="AD47" s="6">
        <f>_FV(Table1[[#This Row],[Company]],"Volume average",TRUE)</f>
        <v>3008331.546875</v>
      </c>
      <c r="AE47" s="1" t="str">
        <f>_FV(Table1[[#This Row],[Company]],"Year founded",TRUE)</f>
        <v>1898</v>
      </c>
      <c r="AF47" s="6">
        <f>_FV(Table1[[#This Row],[Company]],"Shares outstanding",TRUE)</f>
        <v>232749461.59</v>
      </c>
      <c r="AG47" s="1" t="str">
        <f>_FV(Table1[[#This Row],[Company]],"Exchange")</f>
        <v>NASDAQ</v>
      </c>
      <c r="AH47" s="1" t="str">
        <f>_FV(Table1[[#This Row],[Company]],"Industry")</f>
        <v>Rubber &amp; Plastics</v>
      </c>
    </row>
    <row r="48" spans="1:34" ht="16.5" x14ac:dyDescent="0.25">
      <c r="A48" s="1">
        <v>36</v>
      </c>
      <c r="B48" s="2" t="e" vm="49">
        <v>#VALUE!</v>
      </c>
      <c r="C48" s="1" t="str">
        <f>_FV(Table1[[#This Row],[Company]],"Ticker symbol",TRUE)</f>
        <v>PM</v>
      </c>
      <c r="D48" s="5">
        <f>_FV(Table1[[#This Row],[Company]],"P/E",TRUE)</f>
        <v>20.920501999999999</v>
      </c>
      <c r="E48" s="5">
        <f>_FV(Table1[[#This Row],[Company]],"Beta")</f>
        <v>0.90701900000000002</v>
      </c>
      <c r="F48" s="7">
        <f>ABS(_FV(Table1[[#This Row],[Company]],"Change (%)",TRUE)/_FV(Table1[[#This Row],[Company]],"Beta"))</f>
        <v>1.3534446356691536E-2</v>
      </c>
      <c r="G48" s="7">
        <f>_FV(Table1[[#This Row],[Company]],"Change (%)",TRUE)</f>
        <v>-1.2276E-2</v>
      </c>
      <c r="H48" s="7">
        <f>_FV(Table1[[#This Row],[Company]],"Volume")/_FV(Table1[[#This Row],[Company]],"Volume average",TRUE)</f>
        <v>0.31044586897359699</v>
      </c>
      <c r="I48" s="7">
        <f>(Table1[% volume]/(Table1[[#Totals],[% volume]]))</f>
        <v>1.0978528891262549</v>
      </c>
      <c r="J48" s="7">
        <f>_FV(Table1[[#This Row],[Company]],"Volume")/_FV(Table1[[#This Row],[Company]],"Shares outstanding",TRUE)</f>
        <v>9.5446594075055877E-4</v>
      </c>
      <c r="K48" s="7">
        <f>(_FV(Table1[[#This Row],[Company]],"52 week high",TRUE)-_FV(Table1[[#This Row],[Company]],"52 week low",TRUE))/_FV(Table1[[#This Row],[Company]],"Price")</f>
        <v>0.51154119318181823</v>
      </c>
      <c r="L48" s="7">
        <f>(_FV(Table1[[#This Row],[Company]],"High",TRUE)-_FV(Table1[[#This Row],[Company]],"Low",TRUE))/_FV(Table1[[#This Row],[Company]],"Price")</f>
        <v>1.5625000000000087E-2</v>
      </c>
      <c r="M48" s="7">
        <f>(Table1[day range]/Table1[year range])</f>
        <v>3.0544949670253552E-2</v>
      </c>
      <c r="N48" s="9">
        <f>_FV(Table1[[#This Row],[Company]],"Market cap",TRUE)</f>
        <v>131060472101.95</v>
      </c>
      <c r="O48" s="9">
        <f>_FV(Table1[[#This Row],[Company]],"Previous close",TRUE)*_FV(Table1[[#This Row],[Company]],"Change (%)",TRUE)*_FV(Table1[[#This Row],[Company]],"Shares outstanding",TRUE)</f>
        <v>-1608898355.5235374</v>
      </c>
      <c r="P48" s="7">
        <f>(_FV(Table1[[#This Row],[Company]],"Price")-_FV(Table1[[#This Row],[Company]],"52 week low",TRUE))/_FV(Table1[[#This Row],[Company]],"Price",TRUE)</f>
        <v>9.7892992424242542E-2</v>
      </c>
      <c r="Q48" s="3">
        <f>_FV(Table1[[#This Row],[Company]],"52 week low",TRUE)</f>
        <v>76.209999999999994</v>
      </c>
      <c r="R48" s="3">
        <f>_FV(Table1[[#This Row],[Company]],"Low")</f>
        <v>84.24</v>
      </c>
      <c r="S48" s="14">
        <f>_FV(Table1[[#This Row],[Company]],"Price")</f>
        <v>84.48</v>
      </c>
      <c r="T48" s="3">
        <f>_FV(Table1[[#This Row],[Company]],"High")</f>
        <v>85.56</v>
      </c>
      <c r="U48" s="3">
        <f>_FV(Table1[[#This Row],[Company]],"52 week high",TRUE)</f>
        <v>119.425</v>
      </c>
      <c r="V48" s="7">
        <f>(_FV(Table1[[#This Row],[Company]],"52 week high",TRUE)-_FV(Table1[[#This Row],[Company]],"Price"))/_FV(Table1[[#This Row],[Company]],"Price",TRUE)</f>
        <v>0.41364820075757563</v>
      </c>
      <c r="W48" s="7">
        <f>((_FV(Table1[[#This Row],[Company]],"Price")-_FV(Table1[[#This Row],[Company]],"52 week low",TRUE))/(Table1[year range]*_FV(Table1[[#This Row],[Company]],"Price")))</f>
        <v>0.19136873770681498</v>
      </c>
      <c r="X48" s="7">
        <f>((_FV(Table1[[#This Row],[Company]],"Price")-_FV(Table1[[#This Row],[Company]],"Low",TRUE))/(_FV(Table1[[#This Row],[Company]],"High",TRUE)-_FV(Table1[[#This Row],[Company]],"Low",TRUE)))</f>
        <v>0.18181818181818768</v>
      </c>
      <c r="Y48" s="3">
        <f>_FV(Table1[[#This Row],[Company]],"Previous close",TRUE)</f>
        <v>85.53</v>
      </c>
      <c r="Z48" s="17">
        <f>_FV(Table1[[#This Row],[Company]],"Change")</f>
        <v>-1.05</v>
      </c>
      <c r="AA48" s="3">
        <f>_FV(Table1[[#This Row],[Company]],"Open")</f>
        <v>85.12</v>
      </c>
      <c r="AB48" s="1">
        <v>0.54521500000000001</v>
      </c>
      <c r="AC48" s="6">
        <f>_FV(Table1[[#This Row],[Company]],"Volume")</f>
        <v>1462560</v>
      </c>
      <c r="AD48" s="6">
        <f>_FV(Table1[[#This Row],[Company]],"Volume average",TRUE)</f>
        <v>4711159.484375</v>
      </c>
      <c r="AE48" s="1" t="str">
        <f>_FV(Table1[[#This Row],[Company]],"Year founded",TRUE)</f>
        <v>1987</v>
      </c>
      <c r="AF48" s="6">
        <f>_FV(Table1[[#This Row],[Company]],"Shares outstanding",TRUE)</f>
        <v>1532333357.90892</v>
      </c>
      <c r="AG48" s="1" t="str">
        <f>_FV(Table1[[#This Row],[Company]],"Exchange")</f>
        <v>NYSE</v>
      </c>
      <c r="AH48" s="1" t="str">
        <f>_FV(Table1[[#This Row],[Company]],"Industry")</f>
        <v>Tobacco</v>
      </c>
    </row>
    <row r="49" spans="1:34" ht="16.5" x14ac:dyDescent="0.25">
      <c r="A49" s="1">
        <v>429</v>
      </c>
      <c r="B49" s="2" t="e" vm="50">
        <v>#VALUE!</v>
      </c>
      <c r="C49" s="1" t="str">
        <f>_FV(Table1[[#This Row],[Company]],"Ticker symbol",TRUE)</f>
        <v>IRM</v>
      </c>
      <c r="D49" s="5">
        <f>_FV(Table1[[#This Row],[Company]],"P/E",TRUE)</f>
        <v>53.763441</v>
      </c>
      <c r="E49" s="5">
        <f>_FV(Table1[[#This Row],[Company]],"Beta")</f>
        <v>0.66949999999999998</v>
      </c>
      <c r="F49" s="7">
        <f>ABS(_FV(Table1[[#This Row],[Company]],"Change (%)",TRUE)/_FV(Table1[[#This Row],[Company]],"Beta"))</f>
        <v>1.8301717699775951E-2</v>
      </c>
      <c r="G49" s="7">
        <f>_FV(Table1[[#This Row],[Company]],"Change (%)",TRUE)</f>
        <v>-1.2253E-2</v>
      </c>
      <c r="H49" s="7">
        <f>_FV(Table1[[#This Row],[Company]],"Volume")/_FV(Table1[[#This Row],[Company]],"Volume average",TRUE)</f>
        <v>0.17467091992882464</v>
      </c>
      <c r="I49" s="7">
        <f>(Table1[% volume]/(Table1[[#Totals],[% volume]]))</f>
        <v>0.61770180651529316</v>
      </c>
      <c r="J49" s="7">
        <f>_FV(Table1[[#This Row],[Company]],"Volume")/_FV(Table1[[#This Row],[Company]],"Shares outstanding",TRUE)</f>
        <v>1.1071045351310164E-3</v>
      </c>
      <c r="K49" s="7">
        <f>(_FV(Table1[[#This Row],[Company]],"52 week high",TRUE)-_FV(Table1[[#This Row],[Company]],"52 week low",TRUE))/_FV(Table1[[#This Row],[Company]],"Price")</f>
        <v>0.30307301945305892</v>
      </c>
      <c r="L49" s="7">
        <f>(_FV(Table1[[#This Row],[Company]],"High",TRUE)-_FV(Table1[[#This Row],[Company]],"Low",TRUE))/_FV(Table1[[#This Row],[Company]],"Price")</f>
        <v>1.268677755850002E-2</v>
      </c>
      <c r="M49" s="7">
        <f>(Table1[day range]/Table1[year range])</f>
        <v>4.1860465116278674E-2</v>
      </c>
      <c r="N49" s="9">
        <f>_FV(Table1[[#This Row],[Company]],"Market cap",TRUE)</f>
        <v>10153883109.754999</v>
      </c>
      <c r="O49" s="9">
        <f>_FV(Table1[[#This Row],[Company]],"Previous close",TRUE)*_FV(Table1[[#This Row],[Company]],"Change (%)",TRUE)*_FV(Table1[[#This Row],[Company]],"Shares outstanding",TRUE)</f>
        <v>-124415529.74382815</v>
      </c>
      <c r="P49" s="7">
        <f>(_FV(Table1[[#This Row],[Company]],"Price")-_FV(Table1[[#This Row],[Company]],"52 week low",TRUE))/_FV(Table1[[#This Row],[Company]],"Price",TRUE)</f>
        <v>0.13222441499859031</v>
      </c>
      <c r="Q49" s="3">
        <f>_FV(Table1[[#This Row],[Company]],"52 week low",TRUE)</f>
        <v>30.78</v>
      </c>
      <c r="R49" s="3">
        <f>_FV(Table1[[#This Row],[Company]],"Low")</f>
        <v>35.42</v>
      </c>
      <c r="S49" s="14">
        <f>_FV(Table1[[#This Row],[Company]],"Price")</f>
        <v>35.47</v>
      </c>
      <c r="T49" s="3">
        <f>_FV(Table1[[#This Row],[Company]],"High")</f>
        <v>35.869999999999997</v>
      </c>
      <c r="U49" s="3">
        <f>_FV(Table1[[#This Row],[Company]],"52 week high",TRUE)</f>
        <v>41.53</v>
      </c>
      <c r="V49" s="7">
        <f>(_FV(Table1[[#This Row],[Company]],"52 week high",TRUE)-_FV(Table1[[#This Row],[Company]],"Price"))/_FV(Table1[[#This Row],[Company]],"Price",TRUE)</f>
        <v>0.17084860445446864</v>
      </c>
      <c r="W49" s="7">
        <f>((_FV(Table1[[#This Row],[Company]],"Price")-_FV(Table1[[#This Row],[Company]],"52 week low",TRUE))/(Table1[year range]*_FV(Table1[[#This Row],[Company]],"Price")))</f>
        <v>0.43627906976744163</v>
      </c>
      <c r="X49" s="7">
        <f>((_FV(Table1[[#This Row],[Company]],"Price")-_FV(Table1[[#This Row],[Company]],"Low",TRUE))/(_FV(Table1[[#This Row],[Company]],"High",TRUE)-_FV(Table1[[#This Row],[Company]],"Low",TRUE)))</f>
        <v>0.11111111111110585</v>
      </c>
      <c r="Y49" s="3">
        <f>_FV(Table1[[#This Row],[Company]],"Previous close",TRUE)</f>
        <v>35.909999999999997</v>
      </c>
      <c r="Z49" s="17">
        <f>_FV(Table1[[#This Row],[Company]],"Change")</f>
        <v>-0.44</v>
      </c>
      <c r="AA49" s="3">
        <f>_FV(Table1[[#This Row],[Company]],"Open")</f>
        <v>35.700000000000003</v>
      </c>
      <c r="AB49" s="1">
        <v>4.1245999999999998E-2</v>
      </c>
      <c r="AC49" s="6">
        <f>_FV(Table1[[#This Row],[Company]],"Volume")</f>
        <v>313044</v>
      </c>
      <c r="AD49" s="6">
        <f>_FV(Table1[[#This Row],[Company]],"Volume average",TRUE)</f>
        <v>1792193</v>
      </c>
      <c r="AE49" s="1" t="str">
        <f>_FV(Table1[[#This Row],[Company]],"Year founded",TRUE)</f>
        <v>1997</v>
      </c>
      <c r="AF49" s="6">
        <f>_FV(Table1[[#This Row],[Company]],"Shares outstanding",TRUE)</f>
        <v>282759206.62085801</v>
      </c>
      <c r="AG49" s="1" t="str">
        <f>_FV(Table1[[#This Row],[Company]],"Exchange")</f>
        <v>NYSE</v>
      </c>
      <c r="AH49" s="1" t="str">
        <f>_FV(Table1[[#This Row],[Company]],"Industry")</f>
        <v>Business Services</v>
      </c>
    </row>
    <row r="50" spans="1:34" ht="16.5" x14ac:dyDescent="0.25">
      <c r="A50" s="1">
        <v>75</v>
      </c>
      <c r="B50" s="2" t="e" vm="51">
        <v>#VALUE!</v>
      </c>
      <c r="C50" s="1" t="str">
        <f>_FV(Table1[[#This Row],[Company]],"Ticker symbol",TRUE)</f>
        <v>SBUX</v>
      </c>
      <c r="D50" s="5">
        <f>_FV(Table1[[#This Row],[Company]],"P/E",TRUE)</f>
        <v>16.233765999999999</v>
      </c>
      <c r="E50" s="5">
        <f>_FV(Table1[[#This Row],[Company]],"Beta")</f>
        <v>0.62747699999999995</v>
      </c>
      <c r="F50" s="7">
        <f>ABS(_FV(Table1[[#This Row],[Company]],"Change (%)",TRUE)/_FV(Table1[[#This Row],[Company]],"Beta"))</f>
        <v>1.928516901814728E-2</v>
      </c>
      <c r="G50" s="7">
        <f>_FV(Table1[[#This Row],[Company]],"Change (%)",TRUE)</f>
        <v>-1.2100999999999999E-2</v>
      </c>
      <c r="H50" s="7">
        <f>_FV(Table1[[#This Row],[Company]],"Volume")/_FV(Table1[[#This Row],[Company]],"Volume average",TRUE)</f>
        <v>0.5154759994112631</v>
      </c>
      <c r="I50" s="7">
        <f>(Table1[% volume]/(Table1[[#Totals],[% volume]]))</f>
        <v>1.8229162368948428</v>
      </c>
      <c r="J50" s="7">
        <f>_FV(Table1[[#This Row],[Company]],"Volume")/_FV(Table1[[#This Row],[Company]],"Shares outstanding",TRUE)</f>
        <v>1.9993059664963767E-3</v>
      </c>
      <c r="K50" s="7">
        <f>(_FV(Table1[[#This Row],[Company]],"52 week high",TRUE)-_FV(Table1[[#This Row],[Company]],"52 week low",TRUE))/_FV(Table1[[#This Row],[Company]],"Price")</f>
        <v>0.28329768617538403</v>
      </c>
      <c r="L50" s="7">
        <f>(_FV(Table1[[#This Row],[Company]],"High",TRUE)-_FV(Table1[[#This Row],[Company]],"Low",TRUE))/_FV(Table1[[#This Row],[Company]],"Price")</f>
        <v>1.1083025471514686E-2</v>
      </c>
      <c r="M50" s="7">
        <f>(Table1[day range]/Table1[year range])</f>
        <v>3.9121482498284163E-2</v>
      </c>
      <c r="N50" s="9">
        <f>_FV(Table1[[#This Row],[Company]],"Market cap",TRUE)</f>
        <v>69392442510</v>
      </c>
      <c r="O50" s="9">
        <f>_FV(Table1[[#This Row],[Company]],"Previous close",TRUE)*_FV(Table1[[#This Row],[Company]],"Change (%)",TRUE)*_FV(Table1[[#This Row],[Company]],"Shares outstanding",TRUE)</f>
        <v>-839717946.81351113</v>
      </c>
      <c r="P50" s="7">
        <f>(_FV(Table1[[#This Row],[Company]],"Price")-_FV(Table1[[#This Row],[Company]],"52 week low",TRUE))/_FV(Table1[[#This Row],[Company]],"Price",TRUE)</f>
        <v>7.8942251604122146E-2</v>
      </c>
      <c r="Q50" s="3">
        <f>_FV(Table1[[#This Row],[Company]],"52 week low",TRUE)</f>
        <v>47.37</v>
      </c>
      <c r="R50" s="3">
        <f>_FV(Table1[[#This Row],[Company]],"Low")</f>
        <v>51.36</v>
      </c>
      <c r="S50" s="14">
        <f>_FV(Table1[[#This Row],[Company]],"Price")</f>
        <v>51.43</v>
      </c>
      <c r="T50" s="3">
        <f>_FV(Table1[[#This Row],[Company]],"High")</f>
        <v>51.93</v>
      </c>
      <c r="U50" s="3">
        <f>_FV(Table1[[#This Row],[Company]],"52 week high",TRUE)</f>
        <v>61.94</v>
      </c>
      <c r="V50" s="7">
        <f>(_FV(Table1[[#This Row],[Company]],"52 week high",TRUE)-_FV(Table1[[#This Row],[Company]],"Price"))/_FV(Table1[[#This Row],[Company]],"Price",TRUE)</f>
        <v>0.20435543457126187</v>
      </c>
      <c r="W50" s="7">
        <f>((_FV(Table1[[#This Row],[Company]],"Price")-_FV(Table1[[#This Row],[Company]],"52 week low",TRUE))/(Table1[year range]*_FV(Table1[[#This Row],[Company]],"Price")))</f>
        <v>0.27865477007549777</v>
      </c>
      <c r="X50" s="7">
        <f>((_FV(Table1[[#This Row],[Company]],"Price")-_FV(Table1[[#This Row],[Company]],"Low",TRUE))/(_FV(Table1[[#This Row],[Company]],"High",TRUE)-_FV(Table1[[#This Row],[Company]],"Low",TRUE)))</f>
        <v>0.12280701754386009</v>
      </c>
      <c r="Y50" s="3">
        <f>_FV(Table1[[#This Row],[Company]],"Previous close",TRUE)</f>
        <v>52.06</v>
      </c>
      <c r="Z50" s="17">
        <f>_FV(Table1[[#This Row],[Company]],"Change")</f>
        <v>-0.63</v>
      </c>
      <c r="AA50" s="3">
        <f>_FV(Table1[[#This Row],[Company]],"Open")</f>
        <v>51.83</v>
      </c>
      <c r="AB50" s="1">
        <v>0.29488399999999998</v>
      </c>
      <c r="AC50" s="6">
        <f>_FV(Table1[[#This Row],[Company]],"Volume")</f>
        <v>2664939</v>
      </c>
      <c r="AD50" s="6">
        <f>_FV(Table1[[#This Row],[Company]],"Volume average",TRUE)</f>
        <v>5169860.484375</v>
      </c>
      <c r="AE50" s="1" t="str">
        <f>_FV(Table1[[#This Row],[Company]],"Year founded",TRUE)</f>
        <v>1985</v>
      </c>
      <c r="AF50" s="6">
        <f>_FV(Table1[[#This Row],[Company]],"Shares outstanding",TRUE)</f>
        <v>1332932049.7502899</v>
      </c>
      <c r="AG50" s="1" t="str">
        <f>_FV(Table1[[#This Row],[Company]],"Exchange")</f>
        <v>NASDAQ</v>
      </c>
      <c r="AH50" s="1" t="str">
        <f>_FV(Table1[[#This Row],[Company]],"Industry")</f>
        <v>Restaurants</v>
      </c>
    </row>
    <row r="51" spans="1:34" ht="16.5" x14ac:dyDescent="0.25">
      <c r="A51" s="1">
        <v>195</v>
      </c>
      <c r="B51" s="2" t="e" vm="52">
        <v>#VALUE!</v>
      </c>
      <c r="C51" s="1" t="str">
        <f>_FV(Table1[[#This Row],[Company]],"Ticker symbol",TRUE)</f>
        <v>CXO</v>
      </c>
      <c r="D51" s="5">
        <f>_FV(Table1[[#This Row],[Company]],"P/E",TRUE)</f>
        <v>17.985612</v>
      </c>
      <c r="E51" s="5">
        <f>_FV(Table1[[#This Row],[Company]],"Beta")</f>
        <v>0.96768699999999996</v>
      </c>
      <c r="F51" s="7">
        <f>ABS(_FV(Table1[[#This Row],[Company]],"Change (%)",TRUE)/_FV(Table1[[#This Row],[Company]],"Beta"))</f>
        <v>1.2342833994876443E-2</v>
      </c>
      <c r="G51" s="7">
        <f>_FV(Table1[[#This Row],[Company]],"Change (%)",TRUE)</f>
        <v>-1.1944E-2</v>
      </c>
      <c r="H51" s="7">
        <f>_FV(Table1[[#This Row],[Company]],"Volume")/_FV(Table1[[#This Row],[Company]],"Volume average",TRUE)</f>
        <v>0.19528800523774159</v>
      </c>
      <c r="I51" s="7">
        <f>(Table1[% volume]/(Table1[[#Totals],[% volume]]))</f>
        <v>0.6906115435544482</v>
      </c>
      <c r="J51" s="7">
        <f>_FV(Table1[[#This Row],[Company]],"Volume")/_FV(Table1[[#This Row],[Company]],"Shares outstanding",TRUE)</f>
        <v>2.3230980308055886E-3</v>
      </c>
      <c r="K51" s="7">
        <f>(_FV(Table1[[#This Row],[Company]],"52 week high",TRUE)-_FV(Table1[[#This Row],[Company]],"52 week low",TRUE))/_FV(Table1[[#This Row],[Company]],"Price")</f>
        <v>0.41812518540492444</v>
      </c>
      <c r="L51" s="7">
        <f>(_FV(Table1[[#This Row],[Company]],"High",TRUE)-_FV(Table1[[#This Row],[Company]],"Low",TRUE))/_FV(Table1[[#This Row],[Company]],"Price")</f>
        <v>1.3349154553545026E-2</v>
      </c>
      <c r="M51" s="7">
        <f>(Table1[day range]/Table1[year range])</f>
        <v>3.1926214969847655E-2</v>
      </c>
      <c r="N51" s="9">
        <f>_FV(Table1[[#This Row],[Company]],"Market cap",TRUE)</f>
        <v>27068619221.459999</v>
      </c>
      <c r="O51" s="9">
        <f>_FV(Table1[[#This Row],[Company]],"Previous close",TRUE)*_FV(Table1[[#This Row],[Company]],"Change (%)",TRUE)*_FV(Table1[[#This Row],[Company]],"Shares outstanding",TRUE)</f>
        <v>-323307587.98111808</v>
      </c>
      <c r="P51" s="7">
        <f>(_FV(Table1[[#This Row],[Company]],"Price")-_FV(Table1[[#This Row],[Company]],"52 week low",TRUE))/_FV(Table1[[#This Row],[Company]],"Price",TRUE)</f>
        <v>0.20846929694452684</v>
      </c>
      <c r="Q51" s="3">
        <f>_FV(Table1[[#This Row],[Company]],"52 week low",TRUE)</f>
        <v>106.73</v>
      </c>
      <c r="R51" s="3">
        <f>_FV(Table1[[#This Row],[Company]],"Low")</f>
        <v>134.35</v>
      </c>
      <c r="S51" s="14">
        <f>_FV(Table1[[#This Row],[Company]],"Price")</f>
        <v>134.84</v>
      </c>
      <c r="T51" s="3">
        <f>_FV(Table1[[#This Row],[Company]],"High")</f>
        <v>136.15</v>
      </c>
      <c r="U51" s="3">
        <f>_FV(Table1[[#This Row],[Company]],"52 week high",TRUE)</f>
        <v>163.11000000000001</v>
      </c>
      <c r="V51" s="7">
        <f>(_FV(Table1[[#This Row],[Company]],"52 week high",TRUE)-_FV(Table1[[#This Row],[Company]],"Price"))/_FV(Table1[[#This Row],[Company]],"Price",TRUE)</f>
        <v>0.20965588846039757</v>
      </c>
      <c r="W51" s="7">
        <f>((_FV(Table1[[#This Row],[Company]],"Price")-_FV(Table1[[#This Row],[Company]],"52 week low",TRUE))/(Table1[year range]*_FV(Table1[[#This Row],[Company]],"Price")))</f>
        <v>0.49858105711245115</v>
      </c>
      <c r="X51" s="7">
        <f>((_FV(Table1[[#This Row],[Company]],"Price")-_FV(Table1[[#This Row],[Company]],"Low",TRUE))/(_FV(Table1[[#This Row],[Company]],"High",TRUE)-_FV(Table1[[#This Row],[Company]],"Low",TRUE)))</f>
        <v>0.27222222222222553</v>
      </c>
      <c r="Y51" s="3">
        <f>_FV(Table1[[#This Row],[Company]],"Previous close",TRUE)</f>
        <v>136.47</v>
      </c>
      <c r="Z51" s="17">
        <f>_FV(Table1[[#This Row],[Company]],"Change")</f>
        <v>-1.63</v>
      </c>
      <c r="AA51" s="3">
        <f>_FV(Table1[[#This Row],[Company]],"Open")</f>
        <v>135.57</v>
      </c>
      <c r="AB51" s="1">
        <v>0.11786199999999999</v>
      </c>
      <c r="AC51" s="6">
        <f>_FV(Table1[[#This Row],[Company]],"Volume")</f>
        <v>460783</v>
      </c>
      <c r="AD51" s="6">
        <f>_FV(Table1[[#This Row],[Company]],"Volume average",TRUE)</f>
        <v>2359504.8730158699</v>
      </c>
      <c r="AE51" s="1" t="str">
        <f>_FV(Table1[[#This Row],[Company]],"Year founded",TRUE)</f>
        <v>2006</v>
      </c>
      <c r="AF51" s="6">
        <f>_FV(Table1[[#This Row],[Company]],"Shares outstanding",TRUE)</f>
        <v>198348495.79731801</v>
      </c>
      <c r="AG51" s="1" t="str">
        <f>_FV(Table1[[#This Row],[Company]],"Exchange")</f>
        <v>NYSE</v>
      </c>
      <c r="AH51" s="1" t="str">
        <f>_FV(Table1[[#This Row],[Company]],"Industry")</f>
        <v>Oil &amp; Gas E&amp;P</v>
      </c>
    </row>
    <row r="52" spans="1:34" ht="16.5" x14ac:dyDescent="0.25">
      <c r="A52" s="1">
        <v>482</v>
      </c>
      <c r="B52" s="2" t="e" vm="53">
        <v>#VALUE!</v>
      </c>
      <c r="C52" s="1" t="str">
        <f>_FV(Table1[[#This Row],[Company]],"Ticker symbol",TRUE)</f>
        <v>HP</v>
      </c>
      <c r="D52" s="5">
        <f>_FV(Table1[[#This Row],[Company]],"P/E",TRUE)</f>
        <v>14.430014</v>
      </c>
      <c r="E52" s="5">
        <f>_FV(Table1[[#This Row],[Company]],"Beta")</f>
        <v>1.3286579999999999</v>
      </c>
      <c r="F52" s="7">
        <f>ABS(_FV(Table1[[#This Row],[Company]],"Change (%)",TRUE)/_FV(Table1[[#This Row],[Company]],"Beta"))</f>
        <v>8.7343770932775799E-3</v>
      </c>
      <c r="G52" s="7">
        <f>_FV(Table1[[#This Row],[Company]],"Change (%)",TRUE)</f>
        <v>-1.1605000000000001E-2</v>
      </c>
      <c r="H52" s="7">
        <f>_FV(Table1[[#This Row],[Company]],"Volume")/_FV(Table1[[#This Row],[Company]],"Volume average",TRUE)</f>
        <v>0.16836757072859607</v>
      </c>
      <c r="I52" s="7">
        <f>(Table1[% volume]/(Table1[[#Totals],[% volume]]))</f>
        <v>0.59541080243937439</v>
      </c>
      <c r="J52" s="7">
        <f>_FV(Table1[[#This Row],[Company]],"Volume")/_FV(Table1[[#This Row],[Company]],"Shares outstanding",TRUE)</f>
        <v>2.0716561685583191E-3</v>
      </c>
      <c r="K52" s="7">
        <f>(_FV(Table1[[#This Row],[Company]],"52 week high",TRUE)-_FV(Table1[[#This Row],[Company]],"52 week low",TRUE))/_FV(Table1[[#This Row],[Company]],"Price")</f>
        <v>0.53587736464448787</v>
      </c>
      <c r="L52" s="7">
        <f>(_FV(Table1[[#This Row],[Company]],"High",TRUE)-_FV(Table1[[#This Row],[Company]],"Low",TRUE))/_FV(Table1[[#This Row],[Company]],"Price")</f>
        <v>1.5329419439008443E-2</v>
      </c>
      <c r="M52" s="7">
        <f>(Table1[day range]/Table1[year range])</f>
        <v>2.8606208155812472E-2</v>
      </c>
      <c r="N52" s="9">
        <f>_FV(Table1[[#This Row],[Company]],"Market cap",TRUE)</f>
        <v>6686967620.5200005</v>
      </c>
      <c r="O52" s="9">
        <f>_FV(Table1[[#This Row],[Company]],"Previous close",TRUE)*_FV(Table1[[#This Row],[Company]],"Change (%)",TRUE)*_FV(Table1[[#This Row],[Company]],"Shares outstanding",TRUE)</f>
        <v>-77602259.236134589</v>
      </c>
      <c r="P52" s="7">
        <f>(_FV(Table1[[#This Row],[Company]],"Price")-_FV(Table1[[#This Row],[Company]],"52 week low",TRUE))/_FV(Table1[[#This Row],[Company]],"Price",TRUE)</f>
        <v>0.31245923026744948</v>
      </c>
      <c r="Q52" s="3">
        <f>_FV(Table1[[#This Row],[Company]],"52 week low",TRUE)</f>
        <v>42.16</v>
      </c>
      <c r="R52" s="3">
        <f>_FV(Table1[[#This Row],[Company]],"Low")</f>
        <v>61.04</v>
      </c>
      <c r="S52" s="14">
        <f>_FV(Table1[[#This Row],[Company]],"Price")</f>
        <v>61.32</v>
      </c>
      <c r="T52" s="3">
        <f>_FV(Table1[[#This Row],[Company]],"High")</f>
        <v>61.98</v>
      </c>
      <c r="U52" s="3">
        <f>_FV(Table1[[#This Row],[Company]],"52 week high",TRUE)</f>
        <v>75.02</v>
      </c>
      <c r="V52" s="7">
        <f>(_FV(Table1[[#This Row],[Company]],"52 week high",TRUE)-_FV(Table1[[#This Row],[Company]],"Price"))/_FV(Table1[[#This Row],[Company]],"Price",TRUE)</f>
        <v>0.22341813437703842</v>
      </c>
      <c r="W52" s="7">
        <f>((_FV(Table1[[#This Row],[Company]],"Price")-_FV(Table1[[#This Row],[Company]],"52 week low",TRUE))/(Table1[year range]*_FV(Table1[[#This Row],[Company]],"Price")))</f>
        <v>0.58307973219720033</v>
      </c>
      <c r="X52" s="7">
        <f>((_FV(Table1[[#This Row],[Company]],"Price")-_FV(Table1[[#This Row],[Company]],"Low",TRUE))/(_FV(Table1[[#This Row],[Company]],"High",TRUE)-_FV(Table1[[#This Row],[Company]],"Low",TRUE)))</f>
        <v>0.29787234042553384</v>
      </c>
      <c r="Y52" s="3">
        <f>_FV(Table1[[#This Row],[Company]],"Previous close",TRUE)</f>
        <v>62.04</v>
      </c>
      <c r="Z52" s="17">
        <f>_FV(Table1[[#This Row],[Company]],"Change")</f>
        <v>-0.72</v>
      </c>
      <c r="AA52" s="3">
        <f>_FV(Table1[[#This Row],[Company]],"Open")</f>
        <v>61.6</v>
      </c>
      <c r="AB52" s="1">
        <v>2.7036000000000001E-2</v>
      </c>
      <c r="AC52" s="6">
        <f>_FV(Table1[[#This Row],[Company]],"Volume")</f>
        <v>223293</v>
      </c>
      <c r="AD52" s="6">
        <f>_FV(Table1[[#This Row],[Company]],"Volume average",TRUE)</f>
        <v>1326223.328125</v>
      </c>
      <c r="AE52" s="1" t="str">
        <f>_FV(Table1[[#This Row],[Company]],"Year founded",TRUE)</f>
        <v>1940</v>
      </c>
      <c r="AF52" s="6">
        <f>_FV(Table1[[#This Row],[Company]],"Shares outstanding",TRUE)</f>
        <v>107784777.893617</v>
      </c>
      <c r="AG52" s="1" t="str">
        <f>_FV(Table1[[#This Row],[Company]],"Exchange")</f>
        <v>NYSE</v>
      </c>
      <c r="AH52" s="1" t="str">
        <f>_FV(Table1[[#This Row],[Company]],"Industry")</f>
        <v>Oil &amp; Gas Drilling</v>
      </c>
    </row>
    <row r="53" spans="1:34" ht="16.5" x14ac:dyDescent="0.25">
      <c r="A53" s="1">
        <v>370</v>
      </c>
      <c r="B53" s="2" t="e" vm="54">
        <v>#VALUE!</v>
      </c>
      <c r="C53" s="1" t="str">
        <f>_FV(Table1[[#This Row],[Company]],"Ticker symbol",TRUE)</f>
        <v>MLM</v>
      </c>
      <c r="D53" s="5">
        <f>_FV(Table1[[#This Row],[Company]],"P/E",TRUE)</f>
        <v>18.148820000000001</v>
      </c>
      <c r="E53" s="5">
        <f>_FV(Table1[[#This Row],[Company]],"Beta")</f>
        <v>1.0689390000000001</v>
      </c>
      <c r="F53" s="7">
        <f>ABS(_FV(Table1[[#This Row],[Company]],"Change (%)",TRUE)/_FV(Table1[[#This Row],[Company]],"Beta"))</f>
        <v>1.074149226475973E-2</v>
      </c>
      <c r="G53" s="7">
        <f>_FV(Table1[[#This Row],[Company]],"Change (%)",TRUE)</f>
        <v>-1.1482000000000001E-2</v>
      </c>
      <c r="H53" s="7">
        <f>_FV(Table1[[#This Row],[Company]],"Volume")/_FV(Table1[[#This Row],[Company]],"Volume average",TRUE)</f>
        <v>0.25300600069505741</v>
      </c>
      <c r="I53" s="7">
        <f>(Table1[% volume]/(Table1[[#Totals],[% volume]]))</f>
        <v>0.89472399728717744</v>
      </c>
      <c r="J53" s="7">
        <f>_FV(Table1[[#This Row],[Company]],"Volume")/_FV(Table1[[#This Row],[Company]],"Shares outstanding",TRUE)</f>
        <v>2.5947966464783486E-3</v>
      </c>
      <c r="K53" s="7">
        <f>(_FV(Table1[[#This Row],[Company]],"52 week high",TRUE)-_FV(Table1[[#This Row],[Company]],"52 week low",TRUE))/_FV(Table1[[#This Row],[Company]],"Price")</f>
        <v>0.25250982103884778</v>
      </c>
      <c r="L53" s="7">
        <f>(_FV(Table1[[#This Row],[Company]],"High",TRUE)-_FV(Table1[[#This Row],[Company]],"Low",TRUE))/_FV(Table1[[#This Row],[Company]],"Price")</f>
        <v>1.9981570396236364E-2</v>
      </c>
      <c r="M53" s="7">
        <f>(Table1[day range]/Table1[year range])</f>
        <v>7.9131854412752792E-2</v>
      </c>
      <c r="N53" s="9">
        <f>_FV(Table1[[#This Row],[Company]],"Market cap",TRUE)</f>
        <v>12957158103.557199</v>
      </c>
      <c r="O53" s="9">
        <f>_FV(Table1[[#This Row],[Company]],"Previous close",TRUE)*_FV(Table1[[#This Row],[Company]],"Change (%)",TRUE)*_FV(Table1[[#This Row],[Company]],"Shares outstanding",TRUE)</f>
        <v>-148774089.34504387</v>
      </c>
      <c r="P53" s="7">
        <f>(_FV(Table1[[#This Row],[Company]],"Price")-_FV(Table1[[#This Row],[Company]],"52 week low",TRUE))/_FV(Table1[[#This Row],[Company]],"Price",TRUE)</f>
        <v>8.2084485183568603E-2</v>
      </c>
      <c r="Q53" s="3">
        <f>_FV(Table1[[#This Row],[Company]],"52 week low",TRUE)</f>
        <v>189.26499999999999</v>
      </c>
      <c r="R53" s="3">
        <f>_FV(Table1[[#This Row],[Company]],"Low")</f>
        <v>205.36</v>
      </c>
      <c r="S53" s="14">
        <f>_FV(Table1[[#This Row],[Company]],"Price")</f>
        <v>206.19</v>
      </c>
      <c r="T53" s="3">
        <f>_FV(Table1[[#This Row],[Company]],"High")</f>
        <v>209.48</v>
      </c>
      <c r="U53" s="3">
        <f>_FV(Table1[[#This Row],[Company]],"52 week high",TRUE)</f>
        <v>241.33</v>
      </c>
      <c r="V53" s="7">
        <f>(_FV(Table1[[#This Row],[Company]],"52 week high",TRUE)-_FV(Table1[[#This Row],[Company]],"Price"))/_FV(Table1[[#This Row],[Company]],"Price",TRUE)</f>
        <v>0.17042533585527919</v>
      </c>
      <c r="W53" s="7">
        <f>((_FV(Table1[[#This Row],[Company]],"Price")-_FV(Table1[[#This Row],[Company]],"52 week low",TRUE))/(Table1[year range]*_FV(Table1[[#This Row],[Company]],"Price")))</f>
        <v>0.32507442619802174</v>
      </c>
      <c r="X53" s="7">
        <f>((_FV(Table1[[#This Row],[Company]],"Price")-_FV(Table1[[#This Row],[Company]],"Low",TRUE))/(_FV(Table1[[#This Row],[Company]],"High",TRUE)-_FV(Table1[[#This Row],[Company]],"Low",TRUE)))</f>
        <v>0.20145631067960895</v>
      </c>
      <c r="Y53" s="3">
        <f>_FV(Table1[[#This Row],[Company]],"Previous close",TRUE)</f>
        <v>208.58500000000001</v>
      </c>
      <c r="Z53" s="17">
        <f>_FV(Table1[[#This Row],[Company]],"Change")</f>
        <v>-2.395</v>
      </c>
      <c r="AA53" s="3">
        <f>_FV(Table1[[#This Row],[Company]],"Open")</f>
        <v>208.68</v>
      </c>
      <c r="AB53" s="1">
        <v>5.3866999999999998E-2</v>
      </c>
      <c r="AC53" s="6">
        <f>_FV(Table1[[#This Row],[Company]],"Volume")</f>
        <v>161187</v>
      </c>
      <c r="AD53" s="6">
        <f>_FV(Table1[[#This Row],[Company]],"Volume average",TRUE)</f>
        <v>637087.65625</v>
      </c>
      <c r="AE53" s="1" t="str">
        <f>_FV(Table1[[#This Row],[Company]],"Year founded",TRUE)</f>
        <v>1993</v>
      </c>
      <c r="AF53" s="6">
        <f>_FV(Table1[[#This Row],[Company]],"Shares outstanding",TRUE)</f>
        <v>62119318.7600125</v>
      </c>
      <c r="AG53" s="1" t="str">
        <f>_FV(Table1[[#This Row],[Company]],"Exchange")</f>
        <v>NYSE</v>
      </c>
      <c r="AH53" s="1" t="str">
        <f>_FV(Table1[[#This Row],[Company]],"Industry")</f>
        <v>Building Materials</v>
      </c>
    </row>
    <row r="54" spans="1:34" ht="16.5" x14ac:dyDescent="0.25">
      <c r="A54" s="1">
        <v>155</v>
      </c>
      <c r="B54" s="2" t="e" vm="55">
        <v>#VALUE!</v>
      </c>
      <c r="C54" s="1" t="str">
        <f>_FV(Table1[[#This Row],[Company]],"Ticker symbol",TRUE)</f>
        <v>KHC</v>
      </c>
      <c r="D54" s="5">
        <f>_FV(Table1[[#This Row],[Company]],"P/E",TRUE)</f>
        <v>7.1530760000000004</v>
      </c>
      <c r="E54" s="19">
        <v>0.78</v>
      </c>
      <c r="F54" s="7">
        <f>ABS(Table1[[#This Row],[% change]]/Table1[[#This Row],[Beta]])</f>
        <v>1.4428205128205128E-2</v>
      </c>
      <c r="G54" s="7">
        <f>_FV(Table1[[#This Row],[Company]],"Change (%)",TRUE)</f>
        <v>-1.1254E-2</v>
      </c>
      <c r="H54" s="7">
        <f>_FV(Table1[[#This Row],[Company]],"Volume")/_FV(Table1[[#This Row],[Company]],"Volume average",TRUE)</f>
        <v>1.4967706551582274</v>
      </c>
      <c r="I54" s="7">
        <f>(Table1[% volume]/(Table1[[#Totals],[% volume]]))</f>
        <v>5.2931417433826837</v>
      </c>
      <c r="J54" s="7">
        <f>_FV(Table1[[#This Row],[Company]],"Volume")/_FV(Table1[[#This Row],[Company]],"Shares outstanding",TRUE)</f>
        <v>4.443711425259976E-3</v>
      </c>
      <c r="K54" s="7">
        <f>(_FV(Table1[[#This Row],[Company]],"52 week high",TRUE)-_FV(Table1[[#This Row],[Company]],"52 week low",TRUE))/_FV(Table1[[#This Row],[Company]],"Price")</f>
        <v>0.54734411085450363</v>
      </c>
      <c r="L54" s="7">
        <f>(_FV(Table1[[#This Row],[Company]],"High",TRUE)-_FV(Table1[[#This Row],[Company]],"Low",TRUE))/_FV(Table1[[#This Row],[Company]],"Price")</f>
        <v>1.3691850874298883E-2</v>
      </c>
      <c r="M54" s="7">
        <f>(Table1[day range]/Table1[year range])</f>
        <v>2.5015069318866729E-2</v>
      </c>
      <c r="N54" s="9">
        <f>_FV(Table1[[#This Row],[Company]],"Market cap",TRUE)</f>
        <v>73447513435.440002</v>
      </c>
      <c r="O54" s="9">
        <f>_FV(Table1[[#This Row],[Company]],"Previous close",TRUE)*_FV(Table1[[#This Row],[Company]],"Change (%)",TRUE)*_FV(Table1[[#This Row],[Company]],"Shares outstanding",TRUE)</f>
        <v>-826578316.20244098</v>
      </c>
      <c r="P54" s="7">
        <f>(_FV(Table1[[#This Row],[Company]],"Price")-_FV(Table1[[#This Row],[Company]],"52 week low",TRUE))/_FV(Table1[[#This Row],[Company]],"Price",TRUE)</f>
        <v>0.10739030023094685</v>
      </c>
      <c r="Q54" s="3">
        <f>_FV(Table1[[#This Row],[Company]],"52 week low",TRUE)</f>
        <v>54.11</v>
      </c>
      <c r="R54" s="3">
        <f>_FV(Table1[[#This Row],[Company]],"Low")</f>
        <v>59.5</v>
      </c>
      <c r="S54" s="14">
        <f>_FV(Table1[[#This Row],[Company]],"Price")</f>
        <v>60.62</v>
      </c>
      <c r="T54" s="3">
        <f>_FV(Table1[[#This Row],[Company]],"High")</f>
        <v>60.33</v>
      </c>
      <c r="U54" s="3">
        <f>_FV(Table1[[#This Row],[Company]],"52 week high",TRUE)</f>
        <v>87.29</v>
      </c>
      <c r="V54" s="7">
        <f>(_FV(Table1[[#This Row],[Company]],"52 week high",TRUE)-_FV(Table1[[#This Row],[Company]],"Price"))/_FV(Table1[[#This Row],[Company]],"Price",TRUE)</f>
        <v>0.43995381062355676</v>
      </c>
      <c r="W54" s="7">
        <f>((_FV(Table1[[#This Row],[Company]],"Price")-_FV(Table1[[#This Row],[Company]],"52 week low",TRUE))/(Table1[year range]*_FV(Table1[[#This Row],[Company]],"Price")))</f>
        <v>0.19620253164556953</v>
      </c>
      <c r="X54" s="7">
        <f>((_FV(Table1[[#This Row],[Company]],"Price")-_FV(Table1[[#This Row],[Company]],"Low",TRUE))/(_FV(Table1[[#This Row],[Company]],"High",TRUE)-_FV(Table1[[#This Row],[Company]],"Low",TRUE)))</f>
        <v>1.3493975903614455</v>
      </c>
      <c r="Y54" s="3">
        <f>_FV(Table1[[#This Row],[Company]],"Previous close",TRUE)</f>
        <v>61.31</v>
      </c>
      <c r="Z54" s="17">
        <f>_FV(Table1[[#This Row],[Company]],"Change")</f>
        <v>-0.69</v>
      </c>
      <c r="AA54" s="3">
        <f>_FV(Table1[[#This Row],[Company]],"Open")</f>
        <v>60.08</v>
      </c>
      <c r="AB54" s="1">
        <v>0.15004500000000001</v>
      </c>
      <c r="AC54" s="6">
        <f>_FV(Table1[[#This Row],[Company]],"Volume")</f>
        <v>5323431</v>
      </c>
      <c r="AD54" s="6">
        <f>_FV(Table1[[#This Row],[Company]],"Volume average",TRUE)</f>
        <v>3556611.015625</v>
      </c>
      <c r="AE54" s="1" t="e" vm="8">
        <f>_FV(Table1[[#This Row],[Company]],"Year founded",TRUE)</f>
        <v>#VALUE!</v>
      </c>
      <c r="AF54" s="6">
        <f>_FV(Table1[[#This Row],[Company]],"Shares outstanding",TRUE)</f>
        <v>1197969555.2999499</v>
      </c>
      <c r="AG54" s="1" t="str">
        <f>_FV(Table1[[#This Row],[Company]],"Exchange")</f>
        <v>NASDAQ</v>
      </c>
      <c r="AH54" s="1" t="str">
        <f>_FV(Table1[[#This Row],[Company]],"Industry")</f>
        <v>Packaged Foods</v>
      </c>
    </row>
    <row r="55" spans="1:34" ht="16.5" x14ac:dyDescent="0.25">
      <c r="A55" s="1">
        <v>462</v>
      </c>
      <c r="B55" s="2" t="e" vm="56">
        <v>#VALUE!</v>
      </c>
      <c r="C55" s="1" t="str">
        <f>_FV(Table1[[#This Row],[Company]],"Ticker symbol",TRUE)</f>
        <v>FBHS</v>
      </c>
      <c r="D55" s="5">
        <f>_FV(Table1[[#This Row],[Company]],"P/E",TRUE)</f>
        <v>18.939394</v>
      </c>
      <c r="E55" s="5">
        <f>_FV(Table1[[#This Row],[Company]],"Beta")</f>
        <v>1.366924</v>
      </c>
      <c r="F55" s="7">
        <f>ABS(_FV(Table1[[#This Row],[Company]],"Change (%)",TRUE)/_FV(Table1[[#This Row],[Company]],"Beta"))</f>
        <v>8.1811424775627608E-3</v>
      </c>
      <c r="G55" s="7">
        <f>_FV(Table1[[#This Row],[Company]],"Change (%)",TRUE)</f>
        <v>-1.1183E-2</v>
      </c>
      <c r="H55" s="7">
        <f>_FV(Table1[[#This Row],[Company]],"Volume")/_FV(Table1[[#This Row],[Company]],"Volume average",TRUE)</f>
        <v>0.11903586528202163</v>
      </c>
      <c r="I55" s="7">
        <f>(Table1[% volume]/(Table1[[#Totals],[% volume]]))</f>
        <v>0.4209554117810651</v>
      </c>
      <c r="J55" s="7">
        <f>_FV(Table1[[#This Row],[Company]],"Volume")/_FV(Table1[[#This Row],[Company]],"Shares outstanding",TRUE)</f>
        <v>1.5197415987631704E-3</v>
      </c>
      <c r="K55" s="7">
        <f>(_FV(Table1[[#This Row],[Company]],"52 week high",TRUE)-_FV(Table1[[#This Row],[Company]],"52 week low",TRUE))/_FV(Table1[[#This Row],[Company]],"Price")</f>
        <v>0.37091358897331683</v>
      </c>
      <c r="L55" s="7">
        <f>(_FV(Table1[[#This Row],[Company]],"High",TRUE)-_FV(Table1[[#This Row],[Company]],"Low",TRUE))/_FV(Table1[[#This Row],[Company]],"Price")</f>
        <v>1.3076515285386146E-2</v>
      </c>
      <c r="M55" s="7">
        <f>(Table1[day range]/Table1[year range])</f>
        <v>3.5254883277751406E-2</v>
      </c>
      <c r="N55" s="9">
        <f>_FV(Table1[[#This Row],[Company]],"Market cap",TRUE)</f>
        <v>8048847593.5349998</v>
      </c>
      <c r="O55" s="9">
        <f>_FV(Table1[[#This Row],[Company]],"Previous close",TRUE)*_FV(Table1[[#This Row],[Company]],"Change (%)",TRUE)*_FV(Table1[[#This Row],[Company]],"Shares outstanding",TRUE)</f>
        <v>-90010262.638502076</v>
      </c>
      <c r="P55" s="7">
        <f>(_FV(Table1[[#This Row],[Company]],"Price")-_FV(Table1[[#This Row],[Company]],"52 week low",TRUE))/_FV(Table1[[#This Row],[Company]],"Price",TRUE)</f>
        <v>6.9977027743417575E-2</v>
      </c>
      <c r="Q55" s="3">
        <f>_FV(Table1[[#This Row],[Company]],"52 week low",TRUE)</f>
        <v>52.63</v>
      </c>
      <c r="R55" s="3">
        <f>_FV(Table1[[#This Row],[Company]],"Low")</f>
        <v>56.48</v>
      </c>
      <c r="S55" s="14">
        <f>_FV(Table1[[#This Row],[Company]],"Price")</f>
        <v>56.59</v>
      </c>
      <c r="T55" s="3">
        <f>_FV(Table1[[#This Row],[Company]],"High")</f>
        <v>57.22</v>
      </c>
      <c r="U55" s="3">
        <f>_FV(Table1[[#This Row],[Company]],"52 week high",TRUE)</f>
        <v>73.62</v>
      </c>
      <c r="V55" s="7">
        <f>(_FV(Table1[[#This Row],[Company]],"52 week high",TRUE)-_FV(Table1[[#This Row],[Company]],"Price"))/_FV(Table1[[#This Row],[Company]],"Price",TRUE)</f>
        <v>0.30093656122989926</v>
      </c>
      <c r="W55" s="7">
        <f>((_FV(Table1[[#This Row],[Company]],"Price")-_FV(Table1[[#This Row],[Company]],"52 week low",TRUE))/(Table1[year range]*_FV(Table1[[#This Row],[Company]],"Price")))</f>
        <v>0.18866126727012866</v>
      </c>
      <c r="X55" s="7">
        <f>((_FV(Table1[[#This Row],[Company]],"Price")-_FV(Table1[[#This Row],[Company]],"Low",TRUE))/(_FV(Table1[[#This Row],[Company]],"High",TRUE)-_FV(Table1[[#This Row],[Company]],"Low",TRUE)))</f>
        <v>0.14864864864865709</v>
      </c>
      <c r="Y55" s="3">
        <f>_FV(Table1[[#This Row],[Company]],"Previous close",TRUE)</f>
        <v>57.23</v>
      </c>
      <c r="Z55" s="17">
        <f>_FV(Table1[[#This Row],[Company]],"Change")</f>
        <v>-0.64</v>
      </c>
      <c r="AA55" s="3">
        <f>_FV(Table1[[#This Row],[Company]],"Open")</f>
        <v>57.04</v>
      </c>
      <c r="AB55" s="1">
        <v>3.3456E-2</v>
      </c>
      <c r="AC55" s="6">
        <f>_FV(Table1[[#This Row],[Company]],"Volume")</f>
        <v>213737</v>
      </c>
      <c r="AD55" s="6">
        <f>_FV(Table1[[#This Row],[Company]],"Volume average",TRUE)</f>
        <v>1795568.07936508</v>
      </c>
      <c r="AE55" s="1" t="str">
        <f>_FV(Table1[[#This Row],[Company]],"Year founded",TRUE)</f>
        <v>1988</v>
      </c>
      <c r="AF55" s="6">
        <f>_FV(Table1[[#This Row],[Company]],"Shares outstanding",TRUE)</f>
        <v>140640356.34343901</v>
      </c>
      <c r="AG55" s="1" t="str">
        <f>_FV(Table1[[#This Row],[Company]],"Exchange")</f>
        <v>NYSE</v>
      </c>
      <c r="AH55" s="1" t="str">
        <f>_FV(Table1[[#This Row],[Company]],"Industry")</f>
        <v>Home Furnishings &amp; Fixtures</v>
      </c>
    </row>
    <row r="56" spans="1:34" ht="16.5" x14ac:dyDescent="0.25">
      <c r="A56" s="1">
        <v>111</v>
      </c>
      <c r="B56" s="2" t="e" vm="57">
        <v>#VALUE!</v>
      </c>
      <c r="C56" s="1" t="str">
        <f>_FV(Table1[[#This Row],[Company]],"Ticker symbol",TRUE)</f>
        <v>VLO</v>
      </c>
      <c r="D56" s="5">
        <f>_FV(Table1[[#This Row],[Company]],"P/E",TRUE)</f>
        <v>11.148272</v>
      </c>
      <c r="E56" s="5">
        <f>_FV(Table1[[#This Row],[Company]],"Beta")</f>
        <v>1.0018530000000001</v>
      </c>
      <c r="F56" s="7">
        <f>ABS(_FV(Table1[[#This Row],[Company]],"Change (%)",TRUE)/_FV(Table1[[#This Row],[Company]],"Beta"))</f>
        <v>1.1035551123767657E-2</v>
      </c>
      <c r="G56" s="7">
        <f>_FV(Table1[[#This Row],[Company]],"Change (%)",TRUE)</f>
        <v>-1.1056E-2</v>
      </c>
      <c r="H56" s="7">
        <f>_FV(Table1[[#This Row],[Company]],"Volume")/_FV(Table1[[#This Row],[Company]],"Volume average",TRUE)</f>
        <v>0.18476041612310432</v>
      </c>
      <c r="I56" s="7">
        <f>(Table1[% volume]/(Table1[[#Totals],[% volume]]))</f>
        <v>0.65338204469446626</v>
      </c>
      <c r="J56" s="7">
        <f>_FV(Table1[[#This Row],[Company]],"Volume")/_FV(Table1[[#This Row],[Company]],"Shares outstanding",TRUE)</f>
        <v>1.4218090173058126E-3</v>
      </c>
      <c r="K56" s="7">
        <f>(_FV(Table1[[#This Row],[Company]],"52 week high",TRUE)-_FV(Table1[[#This Row],[Company]],"52 week low",TRUE))/_FV(Table1[[#This Row],[Company]],"Price")</f>
        <v>0.54389375162492415</v>
      </c>
      <c r="L56" s="7">
        <f>(_FV(Table1[[#This Row],[Company]],"High",TRUE)-_FV(Table1[[#This Row],[Company]],"Low",TRUE))/_FV(Table1[[#This Row],[Company]],"Price")</f>
        <v>9.5328884652049074E-3</v>
      </c>
      <c r="M56" s="7">
        <f>(Table1[day range]/Table1[year range])</f>
        <v>1.7527115243969386E-2</v>
      </c>
      <c r="N56" s="9">
        <f>_FV(Table1[[#This Row],[Company]],"Market cap",TRUE)</f>
        <v>49373020079.040001</v>
      </c>
      <c r="O56" s="9">
        <f>_FV(Table1[[#This Row],[Company]],"Previous close",TRUE)*_FV(Table1[[#This Row],[Company]],"Change (%)",TRUE)*_FV(Table1[[#This Row],[Company]],"Shares outstanding",TRUE)</f>
        <v>-545868109.99386609</v>
      </c>
      <c r="P56" s="7">
        <f>(_FV(Table1[[#This Row],[Company]],"Price")-_FV(Table1[[#This Row],[Company]],"52 week low",TRUE))/_FV(Table1[[#This Row],[Company]],"Price",TRUE)</f>
        <v>0.44345177225062826</v>
      </c>
      <c r="Q56" s="3">
        <f>_FV(Table1[[#This Row],[Company]],"52 week low",TRUE)</f>
        <v>64.220100000000002</v>
      </c>
      <c r="R56" s="3">
        <f>_FV(Table1[[#This Row],[Company]],"Low")</f>
        <v>115.09</v>
      </c>
      <c r="S56" s="14">
        <f>_FV(Table1[[#This Row],[Company]],"Price")</f>
        <v>115.39</v>
      </c>
      <c r="T56" s="3">
        <f>_FV(Table1[[#This Row],[Company]],"High")</f>
        <v>116.19</v>
      </c>
      <c r="U56" s="3">
        <f>_FV(Table1[[#This Row],[Company]],"52 week high",TRUE)</f>
        <v>126.98</v>
      </c>
      <c r="V56" s="7">
        <f>(_FV(Table1[[#This Row],[Company]],"52 week high",TRUE)-_FV(Table1[[#This Row],[Company]],"Price"))/_FV(Table1[[#This Row],[Company]],"Price",TRUE)</f>
        <v>0.1004419793742959</v>
      </c>
      <c r="W56" s="7">
        <f>((_FV(Table1[[#This Row],[Company]],"Price")-_FV(Table1[[#This Row],[Company]],"52 week low",TRUE))/(Table1[year range]*_FV(Table1[[#This Row],[Company]],"Price")))</f>
        <v>0.81532794029308531</v>
      </c>
      <c r="X56" s="7">
        <f>((_FV(Table1[[#This Row],[Company]],"Price")-_FV(Table1[[#This Row],[Company]],"Low",TRUE))/(_FV(Table1[[#This Row],[Company]],"High",TRUE)-_FV(Table1[[#This Row],[Company]],"Low",TRUE)))</f>
        <v>0.27272727272727154</v>
      </c>
      <c r="Y56" s="3">
        <f>_FV(Table1[[#This Row],[Company]],"Previous close",TRUE)</f>
        <v>116.68</v>
      </c>
      <c r="Z56" s="17">
        <f>_FV(Table1[[#This Row],[Company]],"Change")</f>
        <v>-1.29</v>
      </c>
      <c r="AA56" s="3">
        <f>_FV(Table1[[#This Row],[Company]],"Open")</f>
        <v>115.64</v>
      </c>
      <c r="AB56" s="1">
        <v>0.209118</v>
      </c>
      <c r="AC56" s="6">
        <f>_FV(Table1[[#This Row],[Company]],"Volume")</f>
        <v>601637</v>
      </c>
      <c r="AD56" s="6">
        <f>_FV(Table1[[#This Row],[Company]],"Volume average",TRUE)</f>
        <v>3256308.9682539701</v>
      </c>
      <c r="AE56" s="1" t="str">
        <f>_FV(Table1[[#This Row],[Company]],"Year founded",TRUE)</f>
        <v>1981</v>
      </c>
      <c r="AF56" s="6">
        <f>_FV(Table1[[#This Row],[Company]],"Shares outstanding",TRUE)</f>
        <v>423148955.08261901</v>
      </c>
      <c r="AG56" s="1" t="str">
        <f>_FV(Table1[[#This Row],[Company]],"Exchange")</f>
        <v>NYSE</v>
      </c>
      <c r="AH56" s="1" t="str">
        <f>_FV(Table1[[#This Row],[Company]],"Industry")</f>
        <v>Oil &amp; Gas Refining &amp; Marketing</v>
      </c>
    </row>
    <row r="57" spans="1:34" ht="16.5" x14ac:dyDescent="0.25">
      <c r="A57" s="1">
        <v>320</v>
      </c>
      <c r="B57" s="2" t="e" vm="58">
        <v>#VALUE!</v>
      </c>
      <c r="C57" s="1" t="str">
        <f>_FV(Table1[[#This Row],[Company]],"Ticker symbol",TRUE)</f>
        <v>VMC</v>
      </c>
      <c r="D57" s="5">
        <f>_FV(Table1[[#This Row],[Company]],"P/E",TRUE)</f>
        <v>23.696681999999999</v>
      </c>
      <c r="E57" s="5">
        <f>_FV(Table1[[#This Row],[Company]],"Beta")</f>
        <v>0.92852900000000005</v>
      </c>
      <c r="F57" s="7">
        <f>ABS(_FV(Table1[[#This Row],[Company]],"Change (%)",TRUE)/_FV(Table1[[#This Row],[Company]],"Beta"))</f>
        <v>1.1810078091260477E-2</v>
      </c>
      <c r="G57" s="7">
        <f>_FV(Table1[[#This Row],[Company]],"Change (%)",TRUE)</f>
        <v>-1.0966E-2</v>
      </c>
      <c r="H57" s="7">
        <f>_FV(Table1[[#This Row],[Company]],"Volume")/_FV(Table1[[#This Row],[Company]],"Volume average",TRUE)</f>
        <v>0.16007218364374867</v>
      </c>
      <c r="I57" s="7">
        <f>(Table1[% volume]/(Table1[[#Totals],[% volume]]))</f>
        <v>0.56607520616415097</v>
      </c>
      <c r="J57" s="7">
        <f>_FV(Table1[[#This Row],[Company]],"Volume")/_FV(Table1[[#This Row],[Company]],"Shares outstanding",TRUE)</f>
        <v>1.4459453996031552E-3</v>
      </c>
      <c r="K57" s="7">
        <f>(_FV(Table1[[#This Row],[Company]],"52 week high",TRUE)-_FV(Table1[[#This Row],[Company]],"52 week low",TRUE))/_FV(Table1[[#This Row],[Company]],"Price")</f>
        <v>0.28837087480356194</v>
      </c>
      <c r="L57" s="7">
        <f>(_FV(Table1[[#This Row],[Company]],"High",TRUE)-_FV(Table1[[#This Row],[Company]],"Low",TRUE))/_FV(Table1[[#This Row],[Company]],"Price")</f>
        <v>1.6675397241138437E-2</v>
      </c>
      <c r="M57" s="7">
        <f>(Table1[day range]/Table1[year range])</f>
        <v>5.7826218589161295E-2</v>
      </c>
      <c r="N57" s="9">
        <f>_FV(Table1[[#This Row],[Company]],"Market cap",TRUE)</f>
        <v>15126190094.040001</v>
      </c>
      <c r="O57" s="9">
        <f>_FV(Table1[[#This Row],[Company]],"Previous close",TRUE)*_FV(Table1[[#This Row],[Company]],"Change (%)",TRUE)*_FV(Table1[[#This Row],[Company]],"Shares outstanding",TRUE)</f>
        <v>-165873800.57124299</v>
      </c>
      <c r="P57" s="7">
        <f>(_FV(Table1[[#This Row],[Company]],"Price")-_FV(Table1[[#This Row],[Company]],"52 week low",TRUE))/_FV(Table1[[#This Row],[Company]],"Price",TRUE)</f>
        <v>5.5613759385367591E-2</v>
      </c>
      <c r="Q57" s="3">
        <f>_FV(Table1[[#This Row],[Company]],"52 week low",TRUE)</f>
        <v>108.17</v>
      </c>
      <c r="R57" s="3">
        <f>_FV(Table1[[#This Row],[Company]],"Low")</f>
        <v>114.17</v>
      </c>
      <c r="S57" s="14">
        <f>_FV(Table1[[#This Row],[Company]],"Price")</f>
        <v>114.54</v>
      </c>
      <c r="T57" s="3">
        <f>_FV(Table1[[#This Row],[Company]],"High")</f>
        <v>116.08</v>
      </c>
      <c r="U57" s="3">
        <f>_FV(Table1[[#This Row],[Company]],"52 week high",TRUE)</f>
        <v>141.19999999999999</v>
      </c>
      <c r="V57" s="7">
        <f>(_FV(Table1[[#This Row],[Company]],"52 week high",TRUE)-_FV(Table1[[#This Row],[Company]],"Price"))/_FV(Table1[[#This Row],[Company]],"Price",TRUE)</f>
        <v>0.23275711541819435</v>
      </c>
      <c r="W57" s="7">
        <f>((_FV(Table1[[#This Row],[Company]],"Price")-_FV(Table1[[#This Row],[Company]],"52 week low",TRUE))/(Table1[year range]*_FV(Table1[[#This Row],[Company]],"Price")))</f>
        <v>0.19285498032092058</v>
      </c>
      <c r="X57" s="7">
        <f>((_FV(Table1[[#This Row],[Company]],"Price")-_FV(Table1[[#This Row],[Company]],"Low",TRUE))/(_FV(Table1[[#This Row],[Company]],"High",TRUE)-_FV(Table1[[#This Row],[Company]],"Low",TRUE)))</f>
        <v>0.19371727748691372</v>
      </c>
      <c r="Y57" s="3">
        <f>_FV(Table1[[#This Row],[Company]],"Previous close",TRUE)</f>
        <v>115.81</v>
      </c>
      <c r="Z57" s="17">
        <f>_FV(Table1[[#This Row],[Company]],"Change")</f>
        <v>-1.27</v>
      </c>
      <c r="AA57" s="3">
        <f>_FV(Table1[[#This Row],[Company]],"Open")</f>
        <v>116.05</v>
      </c>
      <c r="AB57" s="1">
        <v>6.4112000000000002E-2</v>
      </c>
      <c r="AC57" s="6">
        <f>_FV(Table1[[#This Row],[Company]],"Volume")</f>
        <v>188858</v>
      </c>
      <c r="AD57" s="6">
        <f>_FV(Table1[[#This Row],[Company]],"Volume average",TRUE)</f>
        <v>1179830.2222222199</v>
      </c>
      <c r="AE57" s="1" t="str">
        <f>_FV(Table1[[#This Row],[Company]],"Year founded",TRUE)</f>
        <v>2007</v>
      </c>
      <c r="AF57" s="6">
        <f>_FV(Table1[[#This Row],[Company]],"Shares outstanding",TRUE)</f>
        <v>130612124.117434</v>
      </c>
      <c r="AG57" s="1" t="str">
        <f>_FV(Table1[[#This Row],[Company]],"Exchange")</f>
        <v>NYSE</v>
      </c>
      <c r="AH57" s="1" t="str">
        <f>_FV(Table1[[#This Row],[Company]],"Industry")</f>
        <v>Building Materials</v>
      </c>
    </row>
    <row r="58" spans="1:34" ht="16.5" x14ac:dyDescent="0.25">
      <c r="A58" s="1">
        <v>475</v>
      </c>
      <c r="B58" s="2" t="e" vm="59">
        <v>#VALUE!</v>
      </c>
      <c r="C58" s="1" t="str">
        <f>_FV(Table1[[#This Row],[Company]],"Ticker symbol",TRUE)</f>
        <v>FLR</v>
      </c>
      <c r="D58" s="5">
        <f>_FV(Table1[[#This Row],[Company]],"P/E",TRUE)</f>
        <v>31.446541</v>
      </c>
      <c r="E58" s="5">
        <f>_FV(Table1[[#This Row],[Company]],"Beta")</f>
        <v>1.4076040000000001</v>
      </c>
      <c r="F58" s="7">
        <f>ABS(_FV(Table1[[#This Row],[Company]],"Change (%)",TRUE)/_FV(Table1[[#This Row],[Company]],"Beta"))</f>
        <v>7.6889522905589924E-3</v>
      </c>
      <c r="G58" s="7">
        <f>_FV(Table1[[#This Row],[Company]],"Change (%)",TRUE)</f>
        <v>-1.0823000000000001E-2</v>
      </c>
      <c r="H58" s="7">
        <f>_FV(Table1[[#This Row],[Company]],"Volume")/_FV(Table1[[#This Row],[Company]],"Volume average",TRUE)</f>
        <v>8.9031783644792084E-2</v>
      </c>
      <c r="I58" s="7">
        <f>(Table1[% volume]/(Table1[[#Totals],[% volume]]))</f>
        <v>0.31484973925296977</v>
      </c>
      <c r="J58" s="7">
        <f>_FV(Table1[[#This Row],[Company]],"Volume")/_FV(Table1[[#This Row],[Company]],"Shares outstanding",TRUE)</f>
        <v>8.9383797213576672E-4</v>
      </c>
      <c r="K58" s="7">
        <f>(_FV(Table1[[#This Row],[Company]],"52 week high",TRUE)-_FV(Table1[[#This Row],[Company]],"52 week low",TRUE))/_FV(Table1[[#This Row],[Company]],"Price")</f>
        <v>0.44941524663677135</v>
      </c>
      <c r="L58" s="7">
        <f>(_FV(Table1[[#This Row],[Company]],"High",TRUE)-_FV(Table1[[#This Row],[Company]],"Low",TRUE))/_FV(Table1[[#This Row],[Company]],"Price")</f>
        <v>1.14798206278027E-2</v>
      </c>
      <c r="M58" s="7">
        <f>(Table1[day range]/Table1[year range])</f>
        <v>2.5543905583339008E-2</v>
      </c>
      <c r="N58" s="9">
        <f>_FV(Table1[[#This Row],[Company]],"Market cap",TRUE)</f>
        <v>7847944771.5100002</v>
      </c>
      <c r="O58" s="9">
        <f>_FV(Table1[[#This Row],[Company]],"Previous close",TRUE)*_FV(Table1[[#This Row],[Company]],"Change (%)",TRUE)*_FV(Table1[[#This Row],[Company]],"Shares outstanding",TRUE)</f>
        <v>-84938306.262052834</v>
      </c>
      <c r="P58" s="7">
        <f>(_FV(Table1[[#This Row],[Company]],"Price")-_FV(Table1[[#This Row],[Company]],"52 week low",TRUE))/_FV(Table1[[#This Row],[Company]],"Price",TRUE)</f>
        <v>0.33569327354260092</v>
      </c>
      <c r="Q58" s="3">
        <f>_FV(Table1[[#This Row],[Company]],"52 week low",TRUE)</f>
        <v>37.0351</v>
      </c>
      <c r="R58" s="3">
        <f>_FV(Table1[[#This Row],[Company]],"Low")</f>
        <v>55.76</v>
      </c>
      <c r="S58" s="14">
        <f>_FV(Table1[[#This Row],[Company]],"Price")</f>
        <v>55.75</v>
      </c>
      <c r="T58" s="3">
        <f>_FV(Table1[[#This Row],[Company]],"High")</f>
        <v>56.4</v>
      </c>
      <c r="U58" s="3">
        <f>_FV(Table1[[#This Row],[Company]],"52 week high",TRUE)</f>
        <v>62.09</v>
      </c>
      <c r="V58" s="7">
        <f>(_FV(Table1[[#This Row],[Company]],"52 week high",TRUE)-_FV(Table1[[#This Row],[Company]],"Price"))/_FV(Table1[[#This Row],[Company]],"Price",TRUE)</f>
        <v>0.11372197309417047</v>
      </c>
      <c r="W58" s="7">
        <f>((_FV(Table1[[#This Row],[Company]],"Price")-_FV(Table1[[#This Row],[Company]],"52 week low",TRUE))/(Table1[year range]*_FV(Table1[[#This Row],[Company]],"Price")))</f>
        <v>0.74695568531504808</v>
      </c>
      <c r="X58" s="7">
        <f>((_FV(Table1[[#This Row],[Company]],"Price")-_FV(Table1[[#This Row],[Company]],"Low",TRUE))/(_FV(Table1[[#This Row],[Company]],"High",TRUE)-_FV(Table1[[#This Row],[Company]],"Low",TRUE)))</f>
        <v>-1.5624999999996877E-2</v>
      </c>
      <c r="Y58" s="3">
        <f>_FV(Table1[[#This Row],[Company]],"Previous close",TRUE)</f>
        <v>56.36</v>
      </c>
      <c r="Z58" s="17">
        <f>_FV(Table1[[#This Row],[Company]],"Change")</f>
        <v>-0.61</v>
      </c>
      <c r="AA58" s="3">
        <f>_FV(Table1[[#This Row],[Company]],"Open")</f>
        <v>56.17</v>
      </c>
      <c r="AB58" s="1">
        <v>2.9534000000000001E-2</v>
      </c>
      <c r="AC58" s="6">
        <f>_FV(Table1[[#This Row],[Company]],"Volume")</f>
        <v>124464</v>
      </c>
      <c r="AD58" s="6">
        <f>_FV(Table1[[#This Row],[Company]],"Volume average",TRUE)</f>
        <v>1397972.66666667</v>
      </c>
      <c r="AE58" s="1" t="str">
        <f>_FV(Table1[[#This Row],[Company]],"Year founded",TRUE)</f>
        <v>2000</v>
      </c>
      <c r="AF58" s="6">
        <f>_FV(Table1[[#This Row],[Company]],"Shares outstanding",TRUE)</f>
        <v>139246713.47604701</v>
      </c>
      <c r="AG58" s="1" t="str">
        <f>_FV(Table1[[#This Row],[Company]],"Exchange")</f>
        <v>NYSE</v>
      </c>
      <c r="AH58" s="1" t="str">
        <f>_FV(Table1[[#This Row],[Company]],"Industry")</f>
        <v>Engineering &amp; Construction</v>
      </c>
    </row>
    <row r="59" spans="1:34" ht="16.5" x14ac:dyDescent="0.25">
      <c r="A59" s="1">
        <v>472</v>
      </c>
      <c r="B59" s="2" t="e" vm="60">
        <v>#VALUE!</v>
      </c>
      <c r="C59" s="1" t="str">
        <f>_FV(Table1[[#This Row],[Company]],"Ticker symbol",TRUE)</f>
        <v>GRMN</v>
      </c>
      <c r="D59" s="5">
        <f>_FV(Table1[[#This Row],[Company]],"P/E",TRUE)</f>
        <v>20.366599000000001</v>
      </c>
      <c r="E59" s="5">
        <f>_FV(Table1[[#This Row],[Company]],"Beta")</f>
        <v>0.95964000000000005</v>
      </c>
      <c r="F59" s="7">
        <f>ABS(_FV(Table1[[#This Row],[Company]],"Change (%)",TRUE)/_FV(Table1[[#This Row],[Company]],"Beta"))</f>
        <v>1.1098953774332039E-2</v>
      </c>
      <c r="G59" s="7">
        <f>_FV(Table1[[#This Row],[Company]],"Change (%)",TRUE)</f>
        <v>-1.0650999999999999E-2</v>
      </c>
      <c r="H59" s="7">
        <f>_FV(Table1[[#This Row],[Company]],"Volume")/_FV(Table1[[#This Row],[Company]],"Volume average",TRUE)</f>
        <v>0.25466901349477294</v>
      </c>
      <c r="I59" s="7">
        <f>(Table1[% volume]/(Table1[[#Totals],[% volume]]))</f>
        <v>0.90060503352984977</v>
      </c>
      <c r="J59" s="7">
        <f>_FV(Table1[[#This Row],[Company]],"Volume")/_FV(Table1[[#This Row],[Company]],"Shares outstanding",TRUE)</f>
        <v>1.221533125138421E-3</v>
      </c>
      <c r="K59" s="7">
        <f>(_FV(Table1[[#This Row],[Company]],"52 week high",TRUE)-_FV(Table1[[#This Row],[Company]],"52 week low",TRUE))/_FV(Table1[[#This Row],[Company]],"Price")</f>
        <v>0.23568419410204394</v>
      </c>
      <c r="L59" s="7">
        <f>(_FV(Table1[[#This Row],[Company]],"High",TRUE)-_FV(Table1[[#This Row],[Company]],"Low",TRUE))/_FV(Table1[[#This Row],[Company]],"Price")</f>
        <v>1.3418630051490082E-2</v>
      </c>
      <c r="M59" s="7">
        <f>(Table1[day range]/Table1[year range])</f>
        <v>5.6934789804700403E-2</v>
      </c>
      <c r="N59" s="9">
        <f>_FV(Table1[[#This Row],[Company]],"Market cap",TRUE)</f>
        <v>12105709321.9018</v>
      </c>
      <c r="O59" s="9">
        <f>_FV(Table1[[#This Row],[Company]],"Previous close",TRUE)*_FV(Table1[[#This Row],[Company]],"Change (%)",TRUE)*_FV(Table1[[#This Row],[Company]],"Shares outstanding",TRUE)</f>
        <v>-128937909.98757586</v>
      </c>
      <c r="P59" s="7">
        <f>(_FV(Table1[[#This Row],[Company]],"Price")-_FV(Table1[[#This Row],[Company]],"52 week low",TRUE))/_FV(Table1[[#This Row],[Company]],"Price",TRUE)</f>
        <v>0.20650647526915283</v>
      </c>
      <c r="Q59" s="3">
        <f>_FV(Table1[[#This Row],[Company]],"52 week low",TRUE)</f>
        <v>50.854999999999997</v>
      </c>
      <c r="R59" s="3">
        <f>_FV(Table1[[#This Row],[Company]],"Low")</f>
        <v>63.97</v>
      </c>
      <c r="S59" s="14">
        <f>_FV(Table1[[#This Row],[Company]],"Price")</f>
        <v>64.09</v>
      </c>
      <c r="T59" s="3">
        <f>_FV(Table1[[#This Row],[Company]],"High")</f>
        <v>64.83</v>
      </c>
      <c r="U59" s="3">
        <f>_FV(Table1[[#This Row],[Company]],"52 week high",TRUE)</f>
        <v>65.959999999999994</v>
      </c>
      <c r="V59" s="7">
        <f>(_FV(Table1[[#This Row],[Company]],"52 week high",TRUE)-_FV(Table1[[#This Row],[Company]],"Price"))/_FV(Table1[[#This Row],[Company]],"Price",TRUE)</f>
        <v>2.9177718832891095E-2</v>
      </c>
      <c r="W59" s="7">
        <f>((_FV(Table1[[#This Row],[Company]],"Price")-_FV(Table1[[#This Row],[Company]],"52 week low",TRUE))/(Table1[year range]*_FV(Table1[[#This Row],[Company]],"Price")))</f>
        <v>0.87619993379675665</v>
      </c>
      <c r="X59" s="7">
        <f>((_FV(Table1[[#This Row],[Company]],"Price")-_FV(Table1[[#This Row],[Company]],"Low",TRUE))/(_FV(Table1[[#This Row],[Company]],"High",TRUE)-_FV(Table1[[#This Row],[Company]],"Low",TRUE)))</f>
        <v>0.13953488372093562</v>
      </c>
      <c r="Y59" s="3">
        <f>_FV(Table1[[#This Row],[Company]],"Previous close",TRUE)</f>
        <v>64.78</v>
      </c>
      <c r="Z59" s="17">
        <f>_FV(Table1[[#This Row],[Company]],"Change")</f>
        <v>-0.69</v>
      </c>
      <c r="AA59" s="3">
        <f>_FV(Table1[[#This Row],[Company]],"Open")</f>
        <v>64.83</v>
      </c>
      <c r="AB59" s="1">
        <v>3.0211999999999999E-2</v>
      </c>
      <c r="AC59" s="6">
        <f>_FV(Table1[[#This Row],[Company]],"Volume")</f>
        <v>228273</v>
      </c>
      <c r="AD59" s="6">
        <f>_FV(Table1[[#This Row],[Company]],"Volume average",TRUE)</f>
        <v>896351.6875</v>
      </c>
      <c r="AE59" s="1" t="str">
        <f>_FV(Table1[[#This Row],[Company]],"Year founded",TRUE)</f>
        <v>2010</v>
      </c>
      <c r="AF59" s="6">
        <f>_FV(Table1[[#This Row],[Company]],"Shares outstanding",TRUE)</f>
        <v>186874179.09697101</v>
      </c>
      <c r="AG59" s="1" t="str">
        <f>_FV(Table1[[#This Row],[Company]],"Exchange")</f>
        <v>NASDAQ</v>
      </c>
      <c r="AH59" s="1" t="str">
        <f>_FV(Table1[[#This Row],[Company]],"Industry")</f>
        <v>Scientific &amp; Technical Instruments</v>
      </c>
    </row>
    <row r="60" spans="1:34" ht="16.5" x14ac:dyDescent="0.25">
      <c r="A60" s="1">
        <v>47</v>
      </c>
      <c r="B60" s="2" t="e" vm="61">
        <v>#VALUE!</v>
      </c>
      <c r="C60" s="1" t="str">
        <f>_FV(Table1[[#This Row],[Company]],"Ticker symbol",TRUE)</f>
        <v>GE</v>
      </c>
      <c r="D60" s="5">
        <f>_FV(Table1[[#This Row],[Company]],"P/E",TRUE)</f>
        <v>16.835017000000001</v>
      </c>
      <c r="E60" s="5">
        <f>_FV(Table1[[#This Row],[Company]],"Beta")</f>
        <v>0.99739699999999998</v>
      </c>
      <c r="F60" s="7">
        <f>ABS(_FV(Table1[[#This Row],[Company]],"Change (%)",TRUE)/_FV(Table1[[#This Row],[Company]],"Beta"))</f>
        <v>1.0661752541866479E-2</v>
      </c>
      <c r="G60" s="7">
        <f>_FV(Table1[[#This Row],[Company]],"Change (%)",TRUE)</f>
        <v>-1.0633999999999999E-2</v>
      </c>
      <c r="H60" s="7">
        <f>_FV(Table1[[#This Row],[Company]],"Volume")/_FV(Table1[[#This Row],[Company]],"Volume average",TRUE)</f>
        <v>0.62672037392901303</v>
      </c>
      <c r="I60" s="7">
        <f>(Table1[% volume]/(Table1[[#Totals],[% volume]]))</f>
        <v>2.2163180185553419</v>
      </c>
      <c r="J60" s="7">
        <f>_FV(Table1[[#This Row],[Company]],"Volume")/_FV(Table1[[#This Row],[Company]],"Shares outstanding",TRUE)</f>
        <v>1.6759380754649907E-3</v>
      </c>
      <c r="K60" s="7">
        <f>(_FV(Table1[[#This Row],[Company]],"52 week high",TRUE)-_FV(Table1[[#This Row],[Company]],"52 week low",TRUE))/_FV(Table1[[#This Row],[Company]],"Price")</f>
        <v>1.0065259117082532</v>
      </c>
      <c r="L60" s="7">
        <f>(_FV(Table1[[#This Row],[Company]],"High",TRUE)-_FV(Table1[[#This Row],[Company]],"Low",TRUE))/_FV(Table1[[#This Row],[Company]],"Price")</f>
        <v>1.3819577735124738E-2</v>
      </c>
      <c r="M60" s="7">
        <f>(Table1[day range]/Table1[year range])</f>
        <v>1.3729977116704786E-2</v>
      </c>
      <c r="N60" s="9">
        <f>_FV(Table1[[#This Row],[Company]],"Market cap",TRUE)</f>
        <v>113244785430</v>
      </c>
      <c r="O60" s="9">
        <f>_FV(Table1[[#This Row],[Company]],"Previous close",TRUE)*_FV(Table1[[#This Row],[Company]],"Change (%)",TRUE)*_FV(Table1[[#This Row],[Company]],"Shares outstanding",TRUE)</f>
        <v>-1204245048.2626197</v>
      </c>
      <c r="P60" s="7">
        <f>(_FV(Table1[[#This Row],[Company]],"Price")-_FV(Table1[[#This Row],[Company]],"52 week low",TRUE))/_FV(Table1[[#This Row],[Company]],"Price",TRUE)</f>
        <v>3.1861804222648824E-2</v>
      </c>
      <c r="Q60" s="3">
        <f>_FV(Table1[[#This Row],[Company]],"52 week low",TRUE)</f>
        <v>12.61</v>
      </c>
      <c r="R60" s="3">
        <f>_FV(Table1[[#This Row],[Company]],"Low")</f>
        <v>13.01</v>
      </c>
      <c r="S60" s="14">
        <f>_FV(Table1[[#This Row],[Company]],"Price")</f>
        <v>13.025</v>
      </c>
      <c r="T60" s="3">
        <f>_FV(Table1[[#This Row],[Company]],"High")</f>
        <v>13.19</v>
      </c>
      <c r="U60" s="3">
        <f>_FV(Table1[[#This Row],[Company]],"52 week high",TRUE)</f>
        <v>25.72</v>
      </c>
      <c r="V60" s="7">
        <f>(_FV(Table1[[#This Row],[Company]],"52 week high",TRUE)-_FV(Table1[[#This Row],[Company]],"Price"))/_FV(Table1[[#This Row],[Company]],"Price",TRUE)</f>
        <v>0.9746641074856045</v>
      </c>
      <c r="W60" s="7">
        <f>((_FV(Table1[[#This Row],[Company]],"Price")-_FV(Table1[[#This Row],[Company]],"52 week low",TRUE))/(Table1[year range]*_FV(Table1[[#This Row],[Company]],"Price")))</f>
        <v>3.1655225019069484E-2</v>
      </c>
      <c r="X60" s="7">
        <f>((_FV(Table1[[#This Row],[Company]],"Price")-_FV(Table1[[#This Row],[Company]],"Low",TRUE))/(_FV(Table1[[#This Row],[Company]],"High",TRUE)-_FV(Table1[[#This Row],[Company]],"Low",TRUE)))</f>
        <v>8.3333333333336618E-2</v>
      </c>
      <c r="Y60" s="3">
        <f>_FV(Table1[[#This Row],[Company]],"Previous close",TRUE)</f>
        <v>13.164999999999999</v>
      </c>
      <c r="Z60" s="17">
        <f>_FV(Table1[[#This Row],[Company]],"Change")</f>
        <v>-0.14000000000000001</v>
      </c>
      <c r="AA60" s="3">
        <f>_FV(Table1[[#This Row],[Company]],"Open")</f>
        <v>13.19</v>
      </c>
      <c r="AB60" s="1">
        <v>0.47428999999999999</v>
      </c>
      <c r="AC60" s="6">
        <f>_FV(Table1[[#This Row],[Company]],"Volume")</f>
        <v>14416350</v>
      </c>
      <c r="AD60" s="6">
        <f>_FV(Table1[[#This Row],[Company]],"Volume average",TRUE)</f>
        <v>23002842.415384602</v>
      </c>
      <c r="AE60" s="1" t="str">
        <f>_FV(Table1[[#This Row],[Company]],"Year founded",TRUE)</f>
        <v>1892</v>
      </c>
      <c r="AF60" s="6">
        <f>_FV(Table1[[#This Row],[Company]],"Shares outstanding",TRUE)</f>
        <v>8601958635.0170898</v>
      </c>
      <c r="AG60" s="1" t="str">
        <f>_FV(Table1[[#This Row],[Company]],"Exchange")</f>
        <v>NYSE</v>
      </c>
      <c r="AH60" s="1" t="str">
        <f>_FV(Table1[[#This Row],[Company]],"Industry")</f>
        <v>Diversified Industrials</v>
      </c>
    </row>
    <row r="61" spans="1:34" ht="16.5" x14ac:dyDescent="0.25">
      <c r="A61" s="1">
        <v>408</v>
      </c>
      <c r="B61" s="2" t="e" vm="62">
        <v>#VALUE!</v>
      </c>
      <c r="C61" s="1" t="str">
        <f>_FV(Table1[[#This Row],[Company]],"Ticker symbol",TRUE)</f>
        <v>LKQ</v>
      </c>
      <c r="D61" s="5">
        <f>_FV(Table1[[#This Row],[Company]],"P/E",TRUE)</f>
        <v>18.587361000000001</v>
      </c>
      <c r="E61" s="5">
        <f>_FV(Table1[[#This Row],[Company]],"Beta")</f>
        <v>1.0692600000000001</v>
      </c>
      <c r="F61" s="7">
        <f>ABS(_FV(Table1[[#This Row],[Company]],"Change (%)",TRUE)/_FV(Table1[[#This Row],[Company]],"Beta"))</f>
        <v>9.795559545854142E-3</v>
      </c>
      <c r="G61" s="7">
        <f>_FV(Table1[[#This Row],[Company]],"Change (%)",TRUE)</f>
        <v>-1.0474000000000001E-2</v>
      </c>
      <c r="H61" s="7">
        <f>_FV(Table1[[#This Row],[Company]],"Volume")/_FV(Table1[[#This Row],[Company]],"Volume average",TRUE)</f>
        <v>0.14174688142612279</v>
      </c>
      <c r="I61" s="7">
        <f>(Table1[% volume]/(Table1[[#Totals],[% volume]]))</f>
        <v>0.50127007266294343</v>
      </c>
      <c r="J61" s="7">
        <f>_FV(Table1[[#This Row],[Company]],"Volume")/_FV(Table1[[#This Row],[Company]],"Shares outstanding",TRUE)</f>
        <v>1.0377440224195909E-3</v>
      </c>
      <c r="K61" s="7">
        <f>(_FV(Table1[[#This Row],[Company]],"52 week high",TRUE)-_FV(Table1[[#This Row],[Company]],"52 week low",TRUE))/_FV(Table1[[#This Row],[Company]],"Price")</f>
        <v>0.41928550426345201</v>
      </c>
      <c r="L61" s="7">
        <f>(_FV(Table1[[#This Row],[Company]],"High",TRUE)-_FV(Table1[[#This Row],[Company]],"Low",TRUE))/_FV(Table1[[#This Row],[Company]],"Price")</f>
        <v>1.3819464863275684E-2</v>
      </c>
      <c r="M61" s="7">
        <f>(Table1[day range]/Table1[year range])</f>
        <v>3.2959557921163958E-2</v>
      </c>
      <c r="N61" s="9">
        <f>_FV(Table1[[#This Row],[Company]],"Market cap",TRUE)</f>
        <v>10830677833.049999</v>
      </c>
      <c r="O61" s="9">
        <f>_FV(Table1[[#This Row],[Company]],"Previous close",TRUE)*_FV(Table1[[#This Row],[Company]],"Change (%)",TRUE)*_FV(Table1[[#This Row],[Company]],"Shares outstanding",TRUE)</f>
        <v>-113440519.62336563</v>
      </c>
      <c r="P61" s="7">
        <f>(_FV(Table1[[#This Row],[Company]],"Price")-_FV(Table1[[#This Row],[Company]],"52 week low",TRUE))/_FV(Table1[[#This Row],[Company]],"Price",TRUE)</f>
        <v>0.1296677447809467</v>
      </c>
      <c r="Q61" s="3">
        <f>_FV(Table1[[#This Row],[Company]],"52 week low",TRUE)</f>
        <v>29.6</v>
      </c>
      <c r="R61" s="3">
        <f>_FV(Table1[[#This Row],[Company]],"Low")</f>
        <v>33.909999999999997</v>
      </c>
      <c r="S61" s="14">
        <f>_FV(Table1[[#This Row],[Company]],"Price")</f>
        <v>34.01</v>
      </c>
      <c r="T61" s="3">
        <f>_FV(Table1[[#This Row],[Company]],"High")</f>
        <v>34.380000000000003</v>
      </c>
      <c r="U61" s="3">
        <f>_FV(Table1[[#This Row],[Company]],"52 week high",TRUE)</f>
        <v>43.859900000000003</v>
      </c>
      <c r="V61" s="7">
        <f>(_FV(Table1[[#This Row],[Company]],"52 week high",TRUE)-_FV(Table1[[#This Row],[Company]],"Price"))/_FV(Table1[[#This Row],[Company]],"Price",TRUE)</f>
        <v>0.28961775948250529</v>
      </c>
      <c r="W61" s="7">
        <f>((_FV(Table1[[#This Row],[Company]],"Price")-_FV(Table1[[#This Row],[Company]],"52 week low",TRUE))/(Table1[year range]*_FV(Table1[[#This Row],[Company]],"Price")))</f>
        <v>0.30925883070708743</v>
      </c>
      <c r="X61" s="7">
        <f>((_FV(Table1[[#This Row],[Company]],"Price")-_FV(Table1[[#This Row],[Company]],"Low",TRUE))/(_FV(Table1[[#This Row],[Company]],"High",TRUE)-_FV(Table1[[#This Row],[Company]],"Low",TRUE)))</f>
        <v>0.21276595744680885</v>
      </c>
      <c r="Y61" s="3">
        <f>_FV(Table1[[#This Row],[Company]],"Previous close",TRUE)</f>
        <v>34.369999999999997</v>
      </c>
      <c r="Z61" s="17">
        <f>_FV(Table1[[#This Row],[Company]],"Change")</f>
        <v>-0.36</v>
      </c>
      <c r="AA61" s="3">
        <f>_FV(Table1[[#This Row],[Company]],"Open")</f>
        <v>34.36</v>
      </c>
      <c r="AB61" s="1">
        <v>4.4810000000000003E-2</v>
      </c>
      <c r="AC61" s="6">
        <f>_FV(Table1[[#This Row],[Company]],"Volume")</f>
        <v>327014</v>
      </c>
      <c r="AD61" s="6">
        <f>_FV(Table1[[#This Row],[Company]],"Volume average",TRUE)</f>
        <v>2307027.828125</v>
      </c>
      <c r="AE61" s="1" t="str">
        <f>_FV(Table1[[#This Row],[Company]],"Year founded",TRUE)</f>
        <v>1998</v>
      </c>
      <c r="AF61" s="6">
        <f>_FV(Table1[[#This Row],[Company]],"Shares outstanding",TRUE)</f>
        <v>315120099.88507402</v>
      </c>
      <c r="AG61" s="1" t="str">
        <f>_FV(Table1[[#This Row],[Company]],"Exchange")</f>
        <v>NASDAQ</v>
      </c>
      <c r="AH61" s="1" t="str">
        <f>_FV(Table1[[#This Row],[Company]],"Industry")</f>
        <v>Auto Parts</v>
      </c>
    </row>
    <row r="62" spans="1:34" ht="16.5" x14ac:dyDescent="0.25">
      <c r="A62" s="1">
        <v>99</v>
      </c>
      <c r="B62" s="2" t="e" vm="63">
        <v>#VALUE!</v>
      </c>
      <c r="C62" s="1" t="str">
        <f>_FV(Table1[[#This Row],[Company]],"Ticker symbol",TRUE)</f>
        <v>WBA</v>
      </c>
      <c r="D62" s="5">
        <f>_FV(Table1[[#This Row],[Company]],"P/E",TRUE)</f>
        <v>15.797788000000001</v>
      </c>
      <c r="E62" s="5">
        <f>_FV(Table1[[#This Row],[Company]],"Beta")</f>
        <v>1.0980259999999999</v>
      </c>
      <c r="F62" s="7">
        <f>ABS(_FV(Table1[[#This Row],[Company]],"Change (%)",TRUE)/_FV(Table1[[#This Row],[Company]],"Beta"))</f>
        <v>9.5079715780864941E-3</v>
      </c>
      <c r="G62" s="7">
        <f>_FV(Table1[[#This Row],[Company]],"Change (%)",TRUE)</f>
        <v>-1.044E-2</v>
      </c>
      <c r="H62" s="7">
        <f>_FV(Table1[[#This Row],[Company]],"Volume")/_FV(Table1[[#This Row],[Company]],"Volume average",TRUE)</f>
        <v>0.38194920559042911</v>
      </c>
      <c r="I62" s="7">
        <f>(Table1[% volume]/(Table1[[#Totals],[% volume]]))</f>
        <v>1.3507154733393907</v>
      </c>
      <c r="J62" s="7">
        <f>_FV(Table1[[#This Row],[Company]],"Volume")/_FV(Table1[[#This Row],[Company]],"Shares outstanding",TRUE)</f>
        <v>2.4022904875092054E-3</v>
      </c>
      <c r="K62" s="7">
        <f>(_FV(Table1[[#This Row],[Company]],"52 week high",TRUE)-_FV(Table1[[#This Row],[Company]],"52 week low",TRUE))/_FV(Table1[[#This Row],[Company]],"Price")</f>
        <v>0.37407686510926907</v>
      </c>
      <c r="L62" s="7">
        <f>(_FV(Table1[[#This Row],[Company]],"High",TRUE)-_FV(Table1[[#This Row],[Company]],"Low",TRUE))/_FV(Table1[[#This Row],[Company]],"Price")</f>
        <v>2.5018839487565888E-2</v>
      </c>
      <c r="M62" s="7">
        <f>(Table1[day range]/Table1[year range])</f>
        <v>6.6881547139403558E-2</v>
      </c>
      <c r="N62" s="9">
        <f>_FV(Table1[[#This Row],[Company]],"Market cap",TRUE)</f>
        <v>65781521415.359001</v>
      </c>
      <c r="O62" s="9">
        <f>_FV(Table1[[#This Row],[Company]],"Previous close",TRUE)*_FV(Table1[[#This Row],[Company]],"Change (%)",TRUE)*_FV(Table1[[#This Row],[Company]],"Shares outstanding",TRUE)</f>
        <v>-686759083.57634783</v>
      </c>
      <c r="P62" s="7">
        <f>(_FV(Table1[[#This Row],[Company]],"Price")-_FV(Table1[[#This Row],[Company]],"52 week low",TRUE))/_FV(Table1[[#This Row],[Company]],"Price",TRUE)</f>
        <v>0.10972117558402403</v>
      </c>
      <c r="Q62" s="3">
        <f>_FV(Table1[[#This Row],[Company]],"52 week low",TRUE)</f>
        <v>59.07</v>
      </c>
      <c r="R62" s="3">
        <f>_FV(Table1[[#This Row],[Company]],"Low")</f>
        <v>65.900000000000006</v>
      </c>
      <c r="S62" s="14">
        <f>_FV(Table1[[#This Row],[Company]],"Price")</f>
        <v>66.349999999999994</v>
      </c>
      <c r="T62" s="3">
        <f>_FV(Table1[[#This Row],[Company]],"High")</f>
        <v>67.56</v>
      </c>
      <c r="U62" s="3">
        <f>_FV(Table1[[#This Row],[Company]],"52 week high",TRUE)</f>
        <v>83.89</v>
      </c>
      <c r="V62" s="7">
        <f>(_FV(Table1[[#This Row],[Company]],"52 week high",TRUE)-_FV(Table1[[#This Row],[Company]],"Price"))/_FV(Table1[[#This Row],[Company]],"Price",TRUE)</f>
        <v>0.26435568952524502</v>
      </c>
      <c r="W62" s="7">
        <f>((_FV(Table1[[#This Row],[Company]],"Price")-_FV(Table1[[#This Row],[Company]],"52 week low",TRUE))/(Table1[year range]*_FV(Table1[[#This Row],[Company]],"Price")))</f>
        <v>0.29331184528605936</v>
      </c>
      <c r="X62" s="7">
        <f>((_FV(Table1[[#This Row],[Company]],"Price")-_FV(Table1[[#This Row],[Company]],"Low",TRUE))/(_FV(Table1[[#This Row],[Company]],"High",TRUE)-_FV(Table1[[#This Row],[Company]],"Low",TRUE)))</f>
        <v>0.2710843373493913</v>
      </c>
      <c r="Y62" s="3">
        <f>_FV(Table1[[#This Row],[Company]],"Previous close",TRUE)</f>
        <v>67.05</v>
      </c>
      <c r="Z62" s="17">
        <f>_FV(Table1[[#This Row],[Company]],"Change")</f>
        <v>-0.7</v>
      </c>
      <c r="AA62" s="3">
        <f>_FV(Table1[[#This Row],[Company]],"Open")</f>
        <v>67.44</v>
      </c>
      <c r="AB62" s="1">
        <v>0.23919399999999999</v>
      </c>
      <c r="AC62" s="6">
        <f>_FV(Table1[[#This Row],[Company]],"Volume")</f>
        <v>2356843</v>
      </c>
      <c r="AD62" s="6">
        <f>_FV(Table1[[#This Row],[Company]],"Volume average",TRUE)</f>
        <v>6170566.57142857</v>
      </c>
      <c r="AE62" s="1" t="str">
        <f>_FV(Table1[[#This Row],[Company]],"Year founded",TRUE)</f>
        <v>1909</v>
      </c>
      <c r="AF62" s="6">
        <f>_FV(Table1[[#This Row],[Company]],"Shares outstanding",TRUE)</f>
        <v>981081602.01877701</v>
      </c>
      <c r="AG62" s="1" t="str">
        <f>_FV(Table1[[#This Row],[Company]],"Exchange")</f>
        <v>NASDAQ</v>
      </c>
      <c r="AH62" s="1" t="str">
        <f>_FV(Table1[[#This Row],[Company]],"Industry")</f>
        <v>Pharmaceutical Retailers</v>
      </c>
    </row>
    <row r="63" spans="1:34" ht="16.5" x14ac:dyDescent="0.25">
      <c r="A63" s="1">
        <v>187</v>
      </c>
      <c r="B63" s="2" t="e" vm="64">
        <v>#VALUE!</v>
      </c>
      <c r="C63" s="1" t="str">
        <f>_FV(Table1[[#This Row],[Company]],"Ticker symbol",TRUE)</f>
        <v>ALXN</v>
      </c>
      <c r="D63" s="5">
        <f>_FV(Table1[[#This Row],[Company]],"P/E",TRUE)</f>
        <v>58.479531999999999</v>
      </c>
      <c r="E63" s="5">
        <f>_FV(Table1[[#This Row],[Company]],"Beta")</f>
        <v>0.94316</v>
      </c>
      <c r="F63" s="7">
        <f>ABS(_FV(Table1[[#This Row],[Company]],"Change (%)",TRUE)/_FV(Table1[[#This Row],[Company]],"Beta"))</f>
        <v>1.0997073667246277E-2</v>
      </c>
      <c r="G63" s="7">
        <f>_FV(Table1[[#This Row],[Company]],"Change (%)",TRUE)</f>
        <v>-1.0371999999999999E-2</v>
      </c>
      <c r="H63" s="7">
        <f>_FV(Table1[[#This Row],[Company]],"Volume")/_FV(Table1[[#This Row],[Company]],"Volume average",TRUE)</f>
        <v>0.28230141681641824</v>
      </c>
      <c r="I63" s="7">
        <f>(Table1[% volume]/(Table1[[#Totals],[% volume]]))</f>
        <v>0.99832356307726755</v>
      </c>
      <c r="J63" s="7">
        <f>_FV(Table1[[#This Row],[Company]],"Volume")/_FV(Table1[[#This Row],[Company]],"Shares outstanding",TRUE)</f>
        <v>1.693976292934997E-3</v>
      </c>
      <c r="K63" s="7">
        <f>(_FV(Table1[[#This Row],[Company]],"52 week high",TRUE)-_FV(Table1[[#This Row],[Company]],"52 week low",TRUE))/_FV(Table1[[#This Row],[Company]],"Price")</f>
        <v>0.38986547825369322</v>
      </c>
      <c r="L63" s="7">
        <f>(_FV(Table1[[#This Row],[Company]],"High",TRUE)-_FV(Table1[[#This Row],[Company]],"Low",TRUE))/_FV(Table1[[#This Row],[Company]],"Price")</f>
        <v>1.2709416522241531E-2</v>
      </c>
      <c r="M63" s="7">
        <f>(Table1[day range]/Table1[year range])</f>
        <v>3.2599491955969645E-2</v>
      </c>
      <c r="N63" s="9">
        <f>_FV(Table1[[#This Row],[Company]],"Market cap",TRUE)</f>
        <v>27008300146.119999</v>
      </c>
      <c r="O63" s="9">
        <f>_FV(Table1[[#This Row],[Company]],"Previous close",TRUE)*_FV(Table1[[#This Row],[Company]],"Change (%)",TRUE)*_FV(Table1[[#This Row],[Company]],"Shares outstanding",TRUE)</f>
        <v>-280130089.115556</v>
      </c>
      <c r="P63" s="7">
        <f>(_FV(Table1[[#This Row],[Company]],"Price")-_FV(Table1[[#This Row],[Company]],"52 week low",TRUE))/_FV(Table1[[#This Row],[Company]],"Price",TRUE)</f>
        <v>0.15738219031113318</v>
      </c>
      <c r="Q63" s="3">
        <f>_FV(Table1[[#This Row],[Company]],"52 week low",TRUE)</f>
        <v>102.1</v>
      </c>
      <c r="R63" s="3">
        <f>_FV(Table1[[#This Row],[Company]],"Low")</f>
        <v>120.85</v>
      </c>
      <c r="S63" s="14">
        <f>_FV(Table1[[#This Row],[Company]],"Price")</f>
        <v>121.17</v>
      </c>
      <c r="T63" s="3">
        <f>_FV(Table1[[#This Row],[Company]],"High")</f>
        <v>122.39</v>
      </c>
      <c r="U63" s="3">
        <f>_FV(Table1[[#This Row],[Company]],"52 week high",TRUE)</f>
        <v>149.34</v>
      </c>
      <c r="V63" s="7">
        <f>(_FV(Table1[[#This Row],[Company]],"52 week high",TRUE)-_FV(Table1[[#This Row],[Company]],"Price"))/_FV(Table1[[#This Row],[Company]],"Price",TRUE)</f>
        <v>0.23248328794256004</v>
      </c>
      <c r="W63" s="7">
        <f>((_FV(Table1[[#This Row],[Company]],"Price")-_FV(Table1[[#This Row],[Company]],"52 week low",TRUE))/(Table1[year range]*_FV(Table1[[#This Row],[Company]],"Price")))</f>
        <v>0.40368331922099926</v>
      </c>
      <c r="X63" s="7">
        <f>((_FV(Table1[[#This Row],[Company]],"Price")-_FV(Table1[[#This Row],[Company]],"Low",TRUE))/(_FV(Table1[[#This Row],[Company]],"High",TRUE)-_FV(Table1[[#This Row],[Company]],"Low",TRUE)))</f>
        <v>0.20779220779221175</v>
      </c>
      <c r="Y63" s="3">
        <f>_FV(Table1[[#This Row],[Company]],"Previous close",TRUE)</f>
        <v>122.44</v>
      </c>
      <c r="Z63" s="17">
        <f>_FV(Table1[[#This Row],[Company]],"Change")</f>
        <v>-1.27</v>
      </c>
      <c r="AA63" s="3">
        <f>_FV(Table1[[#This Row],[Company]],"Open")</f>
        <v>122.23</v>
      </c>
      <c r="AB63" s="1">
        <v>0.12596399999999999</v>
      </c>
      <c r="AC63" s="6">
        <f>_FV(Table1[[#This Row],[Company]],"Volume")</f>
        <v>373664</v>
      </c>
      <c r="AD63" s="6">
        <f>_FV(Table1[[#This Row],[Company]],"Volume average",TRUE)</f>
        <v>1323634.8730158701</v>
      </c>
      <c r="AE63" s="1" t="str">
        <f>_FV(Table1[[#This Row],[Company]],"Year founded",TRUE)</f>
        <v>1992</v>
      </c>
      <c r="AF63" s="6">
        <f>_FV(Table1[[#This Row],[Company]],"Shares outstanding",TRUE)</f>
        <v>220583960.683763</v>
      </c>
      <c r="AG63" s="1" t="str">
        <f>_FV(Table1[[#This Row],[Company]],"Exchange")</f>
        <v>NASDAQ</v>
      </c>
      <c r="AH63" s="1" t="str">
        <f>_FV(Table1[[#This Row],[Company]],"Industry")</f>
        <v>Biotechnology</v>
      </c>
    </row>
    <row r="64" spans="1:34" ht="16.5" x14ac:dyDescent="0.25">
      <c r="A64" s="1">
        <v>489</v>
      </c>
      <c r="B64" s="2" t="e" vm="65">
        <v>#VALUE!</v>
      </c>
      <c r="C64" s="1" t="str">
        <f>_FV(Table1[[#This Row],[Company]],"Ticker symbol",TRUE)</f>
        <v>FL</v>
      </c>
      <c r="D64" s="5">
        <f>_FV(Table1[[#This Row],[Company]],"P/E",TRUE)</f>
        <v>20.964361</v>
      </c>
      <c r="E64" s="5">
        <f>_FV(Table1[[#This Row],[Company]],"Beta")</f>
        <v>0.89672499999999999</v>
      </c>
      <c r="F64" s="7">
        <f>ABS(_FV(Table1[[#This Row],[Company]],"Change (%)",TRUE)/_FV(Table1[[#This Row],[Company]],"Beta"))</f>
        <v>1.1479550586857734E-2</v>
      </c>
      <c r="G64" s="7">
        <f>_FV(Table1[[#This Row],[Company]],"Change (%)",TRUE)</f>
        <v>-1.0294000000000001E-2</v>
      </c>
      <c r="H64" s="7">
        <f>_FV(Table1[[#This Row],[Company]],"Volume")/_FV(Table1[[#This Row],[Company]],"Volume average",TRUE)</f>
        <v>9.6043955570447703E-2</v>
      </c>
      <c r="I64" s="7">
        <f>(Table1[% volume]/(Table1[[#Totals],[% volume]]))</f>
        <v>0.33964740601878451</v>
      </c>
      <c r="J64" s="7">
        <f>_FV(Table1[[#This Row],[Company]],"Volume")/_FV(Table1[[#This Row],[Company]],"Shares outstanding",TRUE)</f>
        <v>2.3839215033948273E-3</v>
      </c>
      <c r="K64" s="7">
        <f>(_FV(Table1[[#This Row],[Company]],"52 week high",TRUE)-_FV(Table1[[#This Row],[Company]],"52 week low",TRUE))/_FV(Table1[[#This Row],[Company]],"Price")</f>
        <v>0.65760984928889832</v>
      </c>
      <c r="L64" s="7">
        <f>(_FV(Table1[[#This Row],[Company]],"High",TRUE)-_FV(Table1[[#This Row],[Company]],"Low",TRUE))/_FV(Table1[[#This Row],[Company]],"Price")</f>
        <v>2.1458289110592221E-2</v>
      </c>
      <c r="M64" s="7">
        <f>(Table1[day range]/Table1[year range])</f>
        <v>3.2630729502905083E-2</v>
      </c>
      <c r="N64" s="9">
        <f>_FV(Table1[[#This Row],[Company]],"Market cap",TRUE)</f>
        <v>5507585204.1700001</v>
      </c>
      <c r="O64" s="9">
        <f>_FV(Table1[[#This Row],[Company]],"Previous close",TRUE)*_FV(Table1[[#This Row],[Company]],"Change (%)",TRUE)*_FV(Table1[[#This Row],[Company]],"Shares outstanding",TRUE)</f>
        <v>-56695082.091725759</v>
      </c>
      <c r="P64" s="7">
        <f>(_FV(Table1[[#This Row],[Company]],"Price")-_FV(Table1[[#This Row],[Company]],"52 week low",TRUE))/_FV(Table1[[#This Row],[Company]],"Price",TRUE)</f>
        <v>0.39673105497771172</v>
      </c>
      <c r="Q64" s="3">
        <f>_FV(Table1[[#This Row],[Company]],"52 week low",TRUE)</f>
        <v>28.42</v>
      </c>
      <c r="R64" s="3">
        <f>_FV(Table1[[#This Row],[Company]],"Low")</f>
        <v>46.97</v>
      </c>
      <c r="S64" s="14">
        <f>_FV(Table1[[#This Row],[Company]],"Price")</f>
        <v>47.11</v>
      </c>
      <c r="T64" s="3">
        <f>_FV(Table1[[#This Row],[Company]],"High")</f>
        <v>47.980899999999998</v>
      </c>
      <c r="U64" s="3">
        <f>_FV(Table1[[#This Row],[Company]],"52 week high",TRUE)</f>
        <v>59.4</v>
      </c>
      <c r="V64" s="7">
        <f>(_FV(Table1[[#This Row],[Company]],"52 week high",TRUE)-_FV(Table1[[#This Row],[Company]],"Price"))/_FV(Table1[[#This Row],[Company]],"Price",TRUE)</f>
        <v>0.26087879431118655</v>
      </c>
      <c r="W64" s="7">
        <f>((_FV(Table1[[#This Row],[Company]],"Price")-_FV(Table1[[#This Row],[Company]],"52 week low",TRUE))/(Table1[year range]*_FV(Table1[[#This Row],[Company]],"Price")))</f>
        <v>0.60329244673983207</v>
      </c>
      <c r="X64" s="7">
        <f>((_FV(Table1[[#This Row],[Company]],"Price")-_FV(Table1[[#This Row],[Company]],"Low",TRUE))/(_FV(Table1[[#This Row],[Company]],"High",TRUE)-_FV(Table1[[#This Row],[Company]],"Low",TRUE)))</f>
        <v>0.13849045405084642</v>
      </c>
      <c r="Y64" s="3">
        <f>_FV(Table1[[#This Row],[Company]],"Previous close",TRUE)</f>
        <v>47.6</v>
      </c>
      <c r="Z64" s="17">
        <f>_FV(Table1[[#This Row],[Company]],"Change")</f>
        <v>-0.49</v>
      </c>
      <c r="AA64" s="3">
        <f>_FV(Table1[[#This Row],[Company]],"Open")</f>
        <v>47.68</v>
      </c>
      <c r="AB64" s="1">
        <v>2.4885000000000001E-2</v>
      </c>
      <c r="AC64" s="6">
        <f>_FV(Table1[[#This Row],[Company]],"Volume")</f>
        <v>275833</v>
      </c>
      <c r="AD64" s="6">
        <f>_FV(Table1[[#This Row],[Company]],"Volume average",TRUE)</f>
        <v>2871945.4375</v>
      </c>
      <c r="AE64" s="1" t="str">
        <f>_FV(Table1[[#This Row],[Company]],"Year founded",TRUE)</f>
        <v>1989</v>
      </c>
      <c r="AF64" s="6">
        <f>_FV(Table1[[#This Row],[Company]],"Shares outstanding",TRUE)</f>
        <v>115705571.516176</v>
      </c>
      <c r="AG64" s="1" t="str">
        <f>_FV(Table1[[#This Row],[Company]],"Exchange")</f>
        <v>NYSE</v>
      </c>
      <c r="AH64" s="1" t="str">
        <f>_FV(Table1[[#This Row],[Company]],"Industry")</f>
        <v>Footwear &amp; Accessories</v>
      </c>
    </row>
    <row r="65" spans="1:34" ht="16.5" x14ac:dyDescent="0.25">
      <c r="A65" s="1">
        <v>340</v>
      </c>
      <c r="B65" s="2" t="e" vm="66">
        <v>#VALUE!</v>
      </c>
      <c r="C65" s="1" t="str">
        <f>_FV(Table1[[#This Row],[Company]],"Ticker symbol",TRUE)</f>
        <v>ULTA</v>
      </c>
      <c r="D65" s="5">
        <f>_FV(Table1[[#This Row],[Company]],"P/E",TRUE)</f>
        <v>24.570025000000001</v>
      </c>
      <c r="E65" s="5">
        <f>_FV(Table1[[#This Row],[Company]],"Beta")</f>
        <v>0.72257400000000005</v>
      </c>
      <c r="F65" s="7">
        <f>ABS(_FV(Table1[[#This Row],[Company]],"Change (%)",TRUE)/_FV(Table1[[#This Row],[Company]],"Beta"))</f>
        <v>1.4186782253443936E-2</v>
      </c>
      <c r="G65" s="7">
        <f>_FV(Table1[[#This Row],[Company]],"Change (%)",TRUE)</f>
        <v>-1.0251E-2</v>
      </c>
      <c r="H65" s="7">
        <f>_FV(Table1[[#This Row],[Company]],"Volume")/_FV(Table1[[#This Row],[Company]],"Volume average",TRUE)</f>
        <v>0.13913108186880652</v>
      </c>
      <c r="I65" s="7">
        <f>(Table1[% volume]/(Table1[[#Totals],[% volume]]))</f>
        <v>0.49201962552100037</v>
      </c>
      <c r="J65" s="7">
        <f>_FV(Table1[[#This Row],[Company]],"Volume")/_FV(Table1[[#This Row],[Company]],"Shares outstanding",TRUE)</f>
        <v>1.7901962799132716E-3</v>
      </c>
      <c r="K65" s="7">
        <f>(_FV(Table1[[#This Row],[Company]],"52 week high",TRUE)-_FV(Table1[[#This Row],[Company]],"52 week low",TRUE))/_FV(Table1[[#This Row],[Company]],"Price")</f>
        <v>0.31044978018261737</v>
      </c>
      <c r="L65" s="7">
        <f>(_FV(Table1[[#This Row],[Company]],"High",TRUE)-_FV(Table1[[#This Row],[Company]],"Low",TRUE))/_FV(Table1[[#This Row],[Company]],"Price")</f>
        <v>1.5290412580317863E-2</v>
      </c>
      <c r="M65" s="7">
        <f>(Table1[day range]/Table1[year range])</f>
        <v>4.925245098039209E-2</v>
      </c>
      <c r="N65" s="9">
        <f>_FV(Table1[[#This Row],[Company]],"Market cap",TRUE)</f>
        <v>14228347469.940001</v>
      </c>
      <c r="O65" s="9">
        <f>_FV(Table1[[#This Row],[Company]],"Previous close",TRUE)*_FV(Table1[[#This Row],[Company]],"Change (%)",TRUE)*_FV(Table1[[#This Row],[Company]],"Shares outstanding",TRUE)</f>
        <v>-145854789.91435495</v>
      </c>
      <c r="P65" s="7">
        <f>(_FV(Table1[[#This Row],[Company]],"Price")-_FV(Table1[[#This Row],[Company]],"52 week low",TRUE))/_FV(Table1[[#This Row],[Company]],"Price",TRUE)</f>
        <v>0.20544470747379098</v>
      </c>
      <c r="Q65" s="3">
        <f>_FV(Table1[[#This Row],[Company]],"52 week low",TRUE)</f>
        <v>187.96</v>
      </c>
      <c r="R65" s="3">
        <f>_FV(Table1[[#This Row],[Company]],"Low")</f>
        <v>235.85</v>
      </c>
      <c r="S65" s="14">
        <f>_FV(Table1[[#This Row],[Company]],"Price")</f>
        <v>236.56</v>
      </c>
      <c r="T65" s="3">
        <f>_FV(Table1[[#This Row],[Company]],"High")</f>
        <v>239.46709999999999</v>
      </c>
      <c r="U65" s="3">
        <f>_FV(Table1[[#This Row],[Company]],"52 week high",TRUE)</f>
        <v>261.39999999999998</v>
      </c>
      <c r="V65" s="7">
        <f>(_FV(Table1[[#This Row],[Company]],"52 week high",TRUE)-_FV(Table1[[#This Row],[Company]],"Price"))/_FV(Table1[[#This Row],[Company]],"Price",TRUE)</f>
        <v>0.10500507270882641</v>
      </c>
      <c r="W65" s="7">
        <f>((_FV(Table1[[#This Row],[Company]],"Price")-_FV(Table1[[#This Row],[Company]],"52 week low",TRUE))/(Table1[year range]*_FV(Table1[[#This Row],[Company]],"Price")))</f>
        <v>0.66176470588235314</v>
      </c>
      <c r="X65" s="7">
        <f>((_FV(Table1[[#This Row],[Company]],"Price")-_FV(Table1[[#This Row],[Company]],"Low",TRUE))/(_FV(Table1[[#This Row],[Company]],"High",TRUE)-_FV(Table1[[#This Row],[Company]],"Low",TRUE)))</f>
        <v>0.19628984545630732</v>
      </c>
      <c r="Y65" s="3">
        <f>_FV(Table1[[#This Row],[Company]],"Previous close",TRUE)</f>
        <v>239.01</v>
      </c>
      <c r="Z65" s="17">
        <f>_FV(Table1[[#This Row],[Company]],"Change")</f>
        <v>-2.4500000000000002</v>
      </c>
      <c r="AA65" s="3">
        <f>_FV(Table1[[#This Row],[Company]],"Open")</f>
        <v>238.66</v>
      </c>
      <c r="AB65" s="1">
        <v>6.0231E-2</v>
      </c>
      <c r="AC65" s="6">
        <f>_FV(Table1[[#This Row],[Company]],"Volume")</f>
        <v>106571</v>
      </c>
      <c r="AD65" s="6">
        <f>_FV(Table1[[#This Row],[Company]],"Volume average",TRUE)</f>
        <v>765975.5</v>
      </c>
      <c r="AE65" s="1" t="str">
        <f>_FV(Table1[[#This Row],[Company]],"Year founded",TRUE)</f>
        <v>1990</v>
      </c>
      <c r="AF65" s="6">
        <f>_FV(Table1[[#This Row],[Company]],"Shares outstanding",TRUE)</f>
        <v>59530343.792895697</v>
      </c>
      <c r="AG65" s="1" t="str">
        <f>_FV(Table1[[#This Row],[Company]],"Exchange")</f>
        <v>NASDAQ</v>
      </c>
      <c r="AH65" s="1" t="str">
        <f>_FV(Table1[[#This Row],[Company]],"Industry")</f>
        <v>Specialty Retail</v>
      </c>
    </row>
    <row r="66" spans="1:34" ht="16.5" x14ac:dyDescent="0.25">
      <c r="A66" s="1">
        <v>424</v>
      </c>
      <c r="B66" s="2" t="e" vm="67">
        <v>#VALUE!</v>
      </c>
      <c r="C66" s="1" t="str">
        <f>_FV(Table1[[#This Row],[Company]],"Ticker symbol",TRUE)</f>
        <v>NCLH</v>
      </c>
      <c r="D66" s="5">
        <f>_FV(Table1[[#This Row],[Company]],"P/E",TRUE)</f>
        <v>14.245013999999999</v>
      </c>
      <c r="E66" s="5">
        <f>_FV(Table1[[#This Row],[Company]],"Beta")</f>
        <v>1.3324560000000001</v>
      </c>
      <c r="F66" s="7">
        <f>ABS(_FV(Table1[[#This Row],[Company]],"Change (%)",TRUE)/_FV(Table1[[#This Row],[Company]],"Beta"))</f>
        <v>7.5642272615380913E-3</v>
      </c>
      <c r="G66" s="7">
        <f>_FV(Table1[[#This Row],[Company]],"Change (%)",TRUE)</f>
        <v>-1.0078999999999999E-2</v>
      </c>
      <c r="H66" s="7">
        <f>_FV(Table1[[#This Row],[Company]],"Volume")/_FV(Table1[[#This Row],[Company]],"Volume average",TRUE)</f>
        <v>0.17886651065707868</v>
      </c>
      <c r="I66" s="7">
        <f>(Table1[% volume]/(Table1[[#Totals],[% volume]]))</f>
        <v>0.63253898704481337</v>
      </c>
      <c r="J66" s="7">
        <f>_FV(Table1[[#This Row],[Company]],"Volume")/_FV(Table1[[#This Row],[Company]],"Shares outstanding",TRUE)</f>
        <v>1.551998466650478E-3</v>
      </c>
      <c r="K66" s="7">
        <f>(_FV(Table1[[#This Row],[Company]],"52 week high",TRUE)-_FV(Table1[[#This Row],[Company]],"52 week low",TRUE))/_FV(Table1[[#This Row],[Company]],"Price")</f>
        <v>0.30584402362044399</v>
      </c>
      <c r="L66" s="7">
        <f>(_FV(Table1[[#This Row],[Company]],"High",TRUE)-_FV(Table1[[#This Row],[Company]],"Low",TRUE))/_FV(Table1[[#This Row],[Company]],"Price")</f>
        <v>1.3235593565465253E-2</v>
      </c>
      <c r="M66" s="7">
        <f>(Table1[day range]/Table1[year range])</f>
        <v>4.3275632490013205E-2</v>
      </c>
      <c r="N66" s="9">
        <f>_FV(Table1[[#This Row],[Company]],"Market cap",TRUE)</f>
        <v>11079439097.07</v>
      </c>
      <c r="O66" s="9">
        <f>_FV(Table1[[#This Row],[Company]],"Previous close",TRUE)*_FV(Table1[[#This Row],[Company]],"Change (%)",TRUE)*_FV(Table1[[#This Row],[Company]],"Shares outstanding",TRUE)</f>
        <v>-111669666.65936854</v>
      </c>
      <c r="P66" s="7">
        <f>(_FV(Table1[[#This Row],[Company]],"Price")-_FV(Table1[[#This Row],[Company]],"52 week low",TRUE))/_FV(Table1[[#This Row],[Company]],"Price",TRUE)</f>
        <v>6.0069232335573264E-2</v>
      </c>
      <c r="Q66" s="3">
        <f>_FV(Table1[[#This Row],[Company]],"52 week low",TRUE)</f>
        <v>46.16</v>
      </c>
      <c r="R66" s="3">
        <f>_FV(Table1[[#This Row],[Company]],"Low")</f>
        <v>49.26</v>
      </c>
      <c r="S66" s="14">
        <f>_FV(Table1[[#This Row],[Company]],"Price")</f>
        <v>49.11</v>
      </c>
      <c r="T66" s="3">
        <f>_FV(Table1[[#This Row],[Company]],"High")</f>
        <v>49.91</v>
      </c>
      <c r="U66" s="3">
        <f>_FV(Table1[[#This Row],[Company]],"52 week high",TRUE)</f>
        <v>61.18</v>
      </c>
      <c r="V66" s="7">
        <f>(_FV(Table1[[#This Row],[Company]],"52 week high",TRUE)-_FV(Table1[[#This Row],[Company]],"Price"))/_FV(Table1[[#This Row],[Company]],"Price",TRUE)</f>
        <v>0.2457747912848707</v>
      </c>
      <c r="W66" s="7">
        <f>((_FV(Table1[[#This Row],[Company]],"Price")-_FV(Table1[[#This Row],[Company]],"52 week low",TRUE))/(Table1[year range]*_FV(Table1[[#This Row],[Company]],"Price")))</f>
        <v>0.19640479360852209</v>
      </c>
      <c r="X66" s="7">
        <f>((_FV(Table1[[#This Row],[Company]],"Price")-_FV(Table1[[#This Row],[Company]],"Low",TRUE))/(_FV(Table1[[#This Row],[Company]],"High",TRUE)-_FV(Table1[[#This Row],[Company]],"Low",TRUE)))</f>
        <v>-0.23076923076922909</v>
      </c>
      <c r="Y66" s="3">
        <f>_FV(Table1[[#This Row],[Company]],"Previous close",TRUE)</f>
        <v>49.61</v>
      </c>
      <c r="Z66" s="17">
        <f>_FV(Table1[[#This Row],[Company]],"Change")</f>
        <v>-0.5</v>
      </c>
      <c r="AA66" s="3">
        <f>_FV(Table1[[#This Row],[Company]],"Open")</f>
        <v>49.76</v>
      </c>
      <c r="AB66" s="1">
        <v>4.2660999999999998E-2</v>
      </c>
      <c r="AC66" s="6">
        <f>_FV(Table1[[#This Row],[Company]],"Volume")</f>
        <v>346609</v>
      </c>
      <c r="AD66" s="6">
        <f>_FV(Table1[[#This Row],[Company]],"Volume average",TRUE)</f>
        <v>1937808.25</v>
      </c>
      <c r="AE66" s="1" t="str">
        <f>_FV(Table1[[#This Row],[Company]],"Year founded",TRUE)</f>
        <v>2011</v>
      </c>
      <c r="AF66" s="6">
        <f>_FV(Table1[[#This Row],[Company]],"Shares outstanding",TRUE)</f>
        <v>223330761.884096</v>
      </c>
      <c r="AG66" s="1" t="str">
        <f>_FV(Table1[[#This Row],[Company]],"Exchange")</f>
        <v>NYSE</v>
      </c>
      <c r="AH66" s="1" t="str">
        <f>_FV(Table1[[#This Row],[Company]],"Industry")</f>
        <v>Leisure</v>
      </c>
    </row>
    <row r="67" spans="1:34" ht="16.5" x14ac:dyDescent="0.25">
      <c r="A67" s="1">
        <v>238</v>
      </c>
      <c r="B67" s="2" t="e" vm="68">
        <v>#VALUE!</v>
      </c>
      <c r="C67" s="1" t="str">
        <f>_FV(Table1[[#This Row],[Company]],"Ticker symbol",TRUE)</f>
        <v>SWK</v>
      </c>
      <c r="D67" s="5">
        <f>_FV(Table1[[#This Row],[Company]],"P/E",TRUE)</f>
        <v>21.786491999999999</v>
      </c>
      <c r="E67" s="5">
        <f>_FV(Table1[[#This Row],[Company]],"Beta")</f>
        <v>1.013274</v>
      </c>
      <c r="F67" s="7">
        <f>ABS(_FV(Table1[[#This Row],[Company]],"Change (%)",TRUE)/_FV(Table1[[#This Row],[Company]],"Beta"))</f>
        <v>9.7989290162384512E-3</v>
      </c>
      <c r="G67" s="7">
        <f>_FV(Table1[[#This Row],[Company]],"Change (%)",TRUE)</f>
        <v>-9.9290000000000003E-3</v>
      </c>
      <c r="H67" s="7">
        <f>_FV(Table1[[#This Row],[Company]],"Volume")/_FV(Table1[[#This Row],[Company]],"Volume average",TRUE)</f>
        <v>0.11167792695745982</v>
      </c>
      <c r="I67" s="7">
        <f>(Table1[% volume]/(Table1[[#Totals],[% volume]]))</f>
        <v>0.39493498550082368</v>
      </c>
      <c r="J67" s="7">
        <f>_FV(Table1[[#This Row],[Company]],"Volume")/_FV(Table1[[#This Row],[Company]],"Shares outstanding",TRUE)</f>
        <v>9.4922289596145737E-4</v>
      </c>
      <c r="K67" s="7">
        <f>(_FV(Table1[[#This Row],[Company]],"52 week high",TRUE)-_FV(Table1[[#This Row],[Company]],"52 week low",TRUE))/_FV(Table1[[#This Row],[Company]],"Price")</f>
        <v>0.32077442718852289</v>
      </c>
      <c r="L67" s="7">
        <f>(_FV(Table1[[#This Row],[Company]],"High",TRUE)-_FV(Table1[[#This Row],[Company]],"Low",TRUE))/_FV(Table1[[#This Row],[Company]],"Price")</f>
        <v>1.3719618357824353E-2</v>
      </c>
      <c r="M67" s="7">
        <f>(Table1[day range]/Table1[year range])</f>
        <v>4.2770299609205358E-2</v>
      </c>
      <c r="N67" s="9">
        <f>_FV(Table1[[#This Row],[Company]],"Market cap",TRUE)</f>
        <v>21937015456.110001</v>
      </c>
      <c r="O67" s="9">
        <f>_FV(Table1[[#This Row],[Company]],"Previous close",TRUE)*_FV(Table1[[#This Row],[Company]],"Change (%)",TRUE)*_FV(Table1[[#This Row],[Company]],"Shares outstanding",TRUE)</f>
        <v>-217812626.46371636</v>
      </c>
      <c r="P67" s="7">
        <f>(_FV(Table1[[#This Row],[Company]],"Price")-_FV(Table1[[#This Row],[Company]],"52 week low",TRUE))/_FV(Table1[[#This Row],[Company]],"Price",TRUE)</f>
        <v>9.074448081342712E-2</v>
      </c>
      <c r="Q67" s="3">
        <f>_FV(Table1[[#This Row],[Company]],"52 week low",TRUE)</f>
        <v>130.56</v>
      </c>
      <c r="R67" s="3">
        <f>_FV(Table1[[#This Row],[Company]],"Low")</f>
        <v>143.21</v>
      </c>
      <c r="S67" s="14">
        <f>_FV(Table1[[#This Row],[Company]],"Price")</f>
        <v>143.59</v>
      </c>
      <c r="T67" s="3">
        <f>_FV(Table1[[#This Row],[Company]],"High")</f>
        <v>145.18</v>
      </c>
      <c r="U67" s="3">
        <f>_FV(Table1[[#This Row],[Company]],"52 week high",TRUE)</f>
        <v>176.62</v>
      </c>
      <c r="V67" s="7">
        <f>(_FV(Table1[[#This Row],[Company]],"52 week high",TRUE)-_FV(Table1[[#This Row],[Company]],"Price"))/_FV(Table1[[#This Row],[Company]],"Price",TRUE)</f>
        <v>0.23002994637509577</v>
      </c>
      <c r="W67" s="7">
        <f>((_FV(Table1[[#This Row],[Company]],"Price")-_FV(Table1[[#This Row],[Company]],"52 week low",TRUE))/(Table1[year range]*_FV(Table1[[#This Row],[Company]],"Price")))</f>
        <v>0.28289188015631783</v>
      </c>
      <c r="X67" s="7">
        <f>((_FV(Table1[[#This Row],[Company]],"Price")-_FV(Table1[[#This Row],[Company]],"Low",TRUE))/(_FV(Table1[[#This Row],[Company]],"High",TRUE)-_FV(Table1[[#This Row],[Company]],"Low",TRUE)))</f>
        <v>0.19289340101522623</v>
      </c>
      <c r="Y67" s="3">
        <f>_FV(Table1[[#This Row],[Company]],"Previous close",TRUE)</f>
        <v>145.03</v>
      </c>
      <c r="Z67" s="17">
        <f>_FV(Table1[[#This Row],[Company]],"Change")</f>
        <v>-1.44</v>
      </c>
      <c r="AA67" s="3">
        <f>_FV(Table1[[#This Row],[Company]],"Open")</f>
        <v>145.01</v>
      </c>
      <c r="AB67" s="1">
        <v>9.2627000000000001E-2</v>
      </c>
      <c r="AC67" s="6">
        <f>_FV(Table1[[#This Row],[Company]],"Volume")</f>
        <v>143578</v>
      </c>
      <c r="AD67" s="6">
        <f>_FV(Table1[[#This Row],[Company]],"Volume average",TRUE)</f>
        <v>1285643.49206349</v>
      </c>
      <c r="AE67" s="1" t="str">
        <f>_FV(Table1[[#This Row],[Company]],"Year founded",TRUE)</f>
        <v>1852</v>
      </c>
      <c r="AF67" s="6">
        <f>_FV(Table1[[#This Row],[Company]],"Shares outstanding",TRUE)</f>
        <v>151258466.911053</v>
      </c>
      <c r="AG67" s="1" t="str">
        <f>_FV(Table1[[#This Row],[Company]],"Exchange")</f>
        <v>NYSE</v>
      </c>
      <c r="AH67" s="1" t="str">
        <f>_FV(Table1[[#This Row],[Company]],"Industry")</f>
        <v>Tools &amp; Accessories</v>
      </c>
    </row>
    <row r="68" spans="1:34" ht="16.5" x14ac:dyDescent="0.25">
      <c r="A68" s="1">
        <v>390</v>
      </c>
      <c r="B68" s="2" t="e" vm="69">
        <v>#VALUE!</v>
      </c>
      <c r="C68" s="1" t="str">
        <f>_FV(Table1[[#This Row],[Company]],"Ticker symbol",TRUE)</f>
        <v>HSIC</v>
      </c>
      <c r="D68" s="5">
        <f>_FV(Table1[[#This Row],[Company]],"P/E",TRUE)</f>
        <v>29.673590999999998</v>
      </c>
      <c r="E68" s="5">
        <f>_FV(Table1[[#This Row],[Company]],"Beta")</f>
        <v>1.008818</v>
      </c>
      <c r="F68" s="7">
        <f>ABS(_FV(Table1[[#This Row],[Company]],"Change (%)",TRUE)/_FV(Table1[[#This Row],[Company]],"Beta"))</f>
        <v>9.8134648668045162E-3</v>
      </c>
      <c r="G68" s="7">
        <f>_FV(Table1[[#This Row],[Company]],"Change (%)",TRUE)</f>
        <v>-9.8999999999999991E-3</v>
      </c>
      <c r="H68" s="7">
        <f>_FV(Table1[[#This Row],[Company]],"Volume")/_FV(Table1[[#This Row],[Company]],"Volume average",TRUE)</f>
        <v>0.1759913118640837</v>
      </c>
      <c r="I68" s="7">
        <f>(Table1[% volume]/(Table1[[#Totals],[% volume]]))</f>
        <v>0.62237120703170479</v>
      </c>
      <c r="J68" s="7">
        <f>_FV(Table1[[#This Row],[Company]],"Volume")/_FV(Table1[[#This Row],[Company]],"Shares outstanding",TRUE)</f>
        <v>1.584289959909142E-3</v>
      </c>
      <c r="K68" s="7">
        <f>(_FV(Table1[[#This Row],[Company]],"52 week high",TRUE)-_FV(Table1[[#This Row],[Company]],"52 week low",TRUE))/_FV(Table1[[#This Row],[Company]],"Price")</f>
        <v>0.33894443741298569</v>
      </c>
      <c r="L68" s="7">
        <f>(_FV(Table1[[#This Row],[Company]],"High",TRUE)-_FV(Table1[[#This Row],[Company]],"Low",TRUE))/_FV(Table1[[#This Row],[Company]],"Price")</f>
        <v>2.20225287938235E-2</v>
      </c>
      <c r="M68" s="7">
        <f>(Table1[day range]/Table1[year range])</f>
        <v>6.497386109036575E-2</v>
      </c>
      <c r="N68" s="9">
        <f>_FV(Table1[[#This Row],[Company]],"Market cap",TRUE)</f>
        <v>12068246144.219999</v>
      </c>
      <c r="O68" s="9">
        <f>_FV(Table1[[#This Row],[Company]],"Previous close",TRUE)*_FV(Table1[[#This Row],[Company]],"Change (%)",TRUE)*_FV(Table1[[#This Row],[Company]],"Shares outstanding",TRUE)</f>
        <v>-119475636.82777824</v>
      </c>
      <c r="P68" s="7">
        <f>(_FV(Table1[[#This Row],[Company]],"Price")-_FV(Table1[[#This Row],[Company]],"52 week low",TRUE))/_FV(Table1[[#This Row],[Company]],"Price",TRUE)</f>
        <v>0.20820149348183775</v>
      </c>
      <c r="Q68" s="3">
        <f>_FV(Table1[[#This Row],[Company]],"52 week low",TRUE)</f>
        <v>62.56</v>
      </c>
      <c r="R68" s="3">
        <f>_FV(Table1[[#This Row],[Company]],"Low")</f>
        <v>78.454999999999998</v>
      </c>
      <c r="S68" s="14">
        <f>_FV(Table1[[#This Row],[Company]],"Price")</f>
        <v>79.010000000000005</v>
      </c>
      <c r="T68" s="3">
        <f>_FV(Table1[[#This Row],[Company]],"High")</f>
        <v>80.194999999999993</v>
      </c>
      <c r="U68" s="3">
        <f>_FV(Table1[[#This Row],[Company]],"52 week high",TRUE)</f>
        <v>89.34</v>
      </c>
      <c r="V68" s="7">
        <f>(_FV(Table1[[#This Row],[Company]],"52 week high",TRUE)-_FV(Table1[[#This Row],[Company]],"Price"))/_FV(Table1[[#This Row],[Company]],"Price",TRUE)</f>
        <v>0.13074294393114794</v>
      </c>
      <c r="W68" s="7">
        <f>((_FV(Table1[[#This Row],[Company]],"Price")-_FV(Table1[[#This Row],[Company]],"52 week low",TRUE))/(Table1[year range]*_FV(Table1[[#This Row],[Company]],"Price")))</f>
        <v>0.61426437640029885</v>
      </c>
      <c r="X68" s="7">
        <f>((_FV(Table1[[#This Row],[Company]],"Price")-_FV(Table1[[#This Row],[Company]],"Low",TRUE))/(_FV(Table1[[#This Row],[Company]],"High",TRUE)-_FV(Table1[[#This Row],[Company]],"Low",TRUE)))</f>
        <v>0.31896551724138417</v>
      </c>
      <c r="Y68" s="3">
        <f>_FV(Table1[[#This Row],[Company]],"Previous close",TRUE)</f>
        <v>79.8</v>
      </c>
      <c r="Z68" s="17">
        <f>_FV(Table1[[#This Row],[Company]],"Change")</f>
        <v>-0.79</v>
      </c>
      <c r="AA68" s="3">
        <f>_FV(Table1[[#This Row],[Company]],"Open")</f>
        <v>79.75</v>
      </c>
      <c r="AB68" s="1">
        <v>5.0215999999999997E-2</v>
      </c>
      <c r="AC68" s="6">
        <f>_FV(Table1[[#This Row],[Company]],"Volume")</f>
        <v>239594</v>
      </c>
      <c r="AD68" s="6">
        <f>_FV(Table1[[#This Row],[Company]],"Volume average",TRUE)</f>
        <v>1361396.75</v>
      </c>
      <c r="AE68" s="1" t="str">
        <f>_FV(Table1[[#This Row],[Company]],"Year founded",TRUE)</f>
        <v>1992</v>
      </c>
      <c r="AF68" s="6">
        <f>_FV(Table1[[#This Row],[Company]],"Shares outstanding",TRUE)</f>
        <v>151231154.68947399</v>
      </c>
      <c r="AG68" s="1" t="str">
        <f>_FV(Table1[[#This Row],[Company]],"Exchange")</f>
        <v>NASDAQ</v>
      </c>
      <c r="AH68" s="1" t="str">
        <f>_FV(Table1[[#This Row],[Company]],"Industry")</f>
        <v>Medical Distribution</v>
      </c>
    </row>
    <row r="69" spans="1:34" ht="16.5" x14ac:dyDescent="0.25">
      <c r="A69" s="1">
        <v>214</v>
      </c>
      <c r="B69" s="2" t="e" vm="70">
        <v>#VALUE!</v>
      </c>
      <c r="C69" s="1" t="str">
        <f>_FV(Table1[[#This Row],[Company]],"Ticker symbol",TRUE)</f>
        <v>APTV</v>
      </c>
      <c r="D69" s="5">
        <f>_FV(Table1[[#This Row],[Company]],"P/E",TRUE)</f>
        <v>23.696681999999999</v>
      </c>
      <c r="E69" s="5">
        <f>_FV(Table1[[#This Row],[Company]],"Beta")</f>
        <v>1.566881</v>
      </c>
      <c r="F69" s="7">
        <f>ABS(_FV(Table1[[#This Row],[Company]],"Change (%)",TRUE)/_FV(Table1[[#This Row],[Company]],"Beta"))</f>
        <v>6.2850975919677378E-3</v>
      </c>
      <c r="G69" s="7">
        <f>_FV(Table1[[#This Row],[Company]],"Change (%)",TRUE)</f>
        <v>-9.8480000000000009E-3</v>
      </c>
      <c r="H69" s="7">
        <f>_FV(Table1[[#This Row],[Company]],"Volume")/_FV(Table1[[#This Row],[Company]],"Volume average",TRUE)</f>
        <v>0.1669218389621136</v>
      </c>
      <c r="I69" s="7">
        <f>(Table1[% volume]/(Table1[[#Totals],[% volume]]))</f>
        <v>0.59029815332607805</v>
      </c>
      <c r="J69" s="7">
        <f>_FV(Table1[[#This Row],[Company]],"Volume")/_FV(Table1[[#This Row],[Company]],"Shares outstanding",TRUE)</f>
        <v>8.8171208299014459E-4</v>
      </c>
      <c r="K69" s="7">
        <f>(_FV(Table1[[#This Row],[Company]],"52 week high",TRUE)-_FV(Table1[[#This Row],[Company]],"52 week low",TRUE))/_FV(Table1[[#This Row],[Company]],"Price")</f>
        <v>0.24987183430739249</v>
      </c>
      <c r="L69" s="7">
        <f>(_FV(Table1[[#This Row],[Company]],"High",TRUE)-_FV(Table1[[#This Row],[Company]],"Low",TRUE))/_FV(Table1[[#This Row],[Company]],"Price")</f>
        <v>9.9456577463344492E-3</v>
      </c>
      <c r="M69" s="7">
        <f>(Table1[day range]/Table1[year range])</f>
        <v>3.9803036520311828E-2</v>
      </c>
      <c r="N69" s="9">
        <f>_FV(Table1[[#This Row],[Company]],"Market cap",TRUE)</f>
        <v>25819895677.049999</v>
      </c>
      <c r="O69" s="9">
        <f>_FV(Table1[[#This Row],[Company]],"Previous close",TRUE)*_FV(Table1[[#This Row],[Company]],"Change (%)",TRUE)*_FV(Table1[[#This Row],[Company]],"Shares outstanding",TRUE)</f>
        <v>-254274332.6275886</v>
      </c>
      <c r="P69" s="7">
        <f>(_FV(Table1[[#This Row],[Company]],"Price")-_FV(Table1[[#This Row],[Company]],"52 week low",TRUE))/_FV(Table1[[#This Row],[Company]],"Price",TRUE)</f>
        <v>0.17338254895929453</v>
      </c>
      <c r="Q69" s="3">
        <f>_FV(Table1[[#This Row],[Company]],"52 week low",TRUE)</f>
        <v>80.62</v>
      </c>
      <c r="R69" s="3">
        <f>_FV(Table1[[#This Row],[Company]],"Low")</f>
        <v>97.08</v>
      </c>
      <c r="S69" s="14">
        <f>_FV(Table1[[#This Row],[Company]],"Price")</f>
        <v>97.53</v>
      </c>
      <c r="T69" s="3">
        <f>_FV(Table1[[#This Row],[Company]],"High")</f>
        <v>98.05</v>
      </c>
      <c r="U69" s="3">
        <f>_FV(Table1[[#This Row],[Company]],"52 week high",TRUE)</f>
        <v>104.99</v>
      </c>
      <c r="V69" s="7">
        <f>(_FV(Table1[[#This Row],[Company]],"52 week high",TRUE)-_FV(Table1[[#This Row],[Company]],"Price"))/_FV(Table1[[#This Row],[Company]],"Price",TRUE)</f>
        <v>7.6489285348097957E-2</v>
      </c>
      <c r="W69" s="7">
        <f>((_FV(Table1[[#This Row],[Company]],"Price")-_FV(Table1[[#This Row],[Company]],"52 week low",TRUE))/(Table1[year range]*_FV(Table1[[#This Row],[Company]],"Price")))</f>
        <v>0.69388592531801407</v>
      </c>
      <c r="X69" s="7">
        <f>((_FV(Table1[[#This Row],[Company]],"Price")-_FV(Table1[[#This Row],[Company]],"Low",TRUE))/(_FV(Table1[[#This Row],[Company]],"High",TRUE)-_FV(Table1[[#This Row],[Company]],"Low",TRUE)))</f>
        <v>0.46391752577319934</v>
      </c>
      <c r="Y69" s="3">
        <f>_FV(Table1[[#This Row],[Company]],"Previous close",TRUE)</f>
        <v>98.5</v>
      </c>
      <c r="Z69" s="17">
        <f>_FV(Table1[[#This Row],[Company]],"Change")</f>
        <v>-0.97</v>
      </c>
      <c r="AA69" s="3">
        <f>_FV(Table1[[#This Row],[Company]],"Open")</f>
        <v>97.85</v>
      </c>
      <c r="AB69" s="1">
        <v>0.103182</v>
      </c>
      <c r="AC69" s="6">
        <f>_FV(Table1[[#This Row],[Company]],"Volume")</f>
        <v>231124</v>
      </c>
      <c r="AD69" s="6">
        <f>_FV(Table1[[#This Row],[Company]],"Volume average",TRUE)</f>
        <v>1384624.09375</v>
      </c>
      <c r="AE69" s="1" t="str">
        <f>_FV(Table1[[#This Row],[Company]],"Year founded",TRUE)</f>
        <v>2011</v>
      </c>
      <c r="AF69" s="6">
        <f>_FV(Table1[[#This Row],[Company]],"Shares outstanding",TRUE)</f>
        <v>262130920.57918799</v>
      </c>
      <c r="AG69" s="1" t="str">
        <f>_FV(Table1[[#This Row],[Company]],"Exchange")</f>
        <v>NYSE</v>
      </c>
      <c r="AH69" s="1" t="str">
        <f>_FV(Table1[[#This Row],[Company]],"Industry")</f>
        <v>Auto Parts</v>
      </c>
    </row>
    <row r="70" spans="1:34" ht="16.5" x14ac:dyDescent="0.25">
      <c r="A70" s="1">
        <v>16</v>
      </c>
      <c r="B70" s="2" t="e" vm="71">
        <v>#VALUE!</v>
      </c>
      <c r="C70" s="1" t="str">
        <f>_FV(Table1[[#This Row],[Company]],"Ticker symbol",TRUE)</f>
        <v>CVX</v>
      </c>
      <c r="D70" s="5">
        <f>_FV(Table1[[#This Row],[Company]],"P/E",TRUE)</f>
        <v>19.569472000000001</v>
      </c>
      <c r="E70" s="5">
        <f>_FV(Table1[[#This Row],[Company]],"Beta")</f>
        <v>1.105729</v>
      </c>
      <c r="F70" s="7">
        <f>ABS(_FV(Table1[[#This Row],[Company]],"Change (%)",TRUE)/_FV(Table1[[#This Row],[Company]],"Beta"))</f>
        <v>8.8131902120682382E-3</v>
      </c>
      <c r="G70" s="7">
        <f>_FV(Table1[[#This Row],[Company]],"Change (%)",TRUE)</f>
        <v>-9.7450000000000002E-3</v>
      </c>
      <c r="H70" s="7">
        <f>_FV(Table1[[#This Row],[Company]],"Volume")/_FV(Table1[[#This Row],[Company]],"Volume average",TRUE)</f>
        <v>0.35811894781205222</v>
      </c>
      <c r="I70" s="7">
        <f>(Table1[% volume]/(Table1[[#Totals],[% volume]]))</f>
        <v>1.266442754758492</v>
      </c>
      <c r="J70" s="7">
        <f>_FV(Table1[[#This Row],[Company]],"Volume")/_FV(Table1[[#This Row],[Company]],"Shares outstanding",TRUE)</f>
        <v>9.5827402879961575E-4</v>
      </c>
      <c r="K70" s="7">
        <f>(_FV(Table1[[#This Row],[Company]],"52 week high",TRUE)-_FV(Table1[[#This Row],[Company]],"52 week low",TRUE))/_FV(Table1[[#This Row],[Company]],"Price")</f>
        <v>0.23053964668871499</v>
      </c>
      <c r="L70" s="7">
        <f>(_FV(Table1[[#This Row],[Company]],"High",TRUE)-_FV(Table1[[#This Row],[Company]],"Low",TRUE))/_FV(Table1[[#This Row],[Company]],"Price")</f>
        <v>9.1957731709284545E-3</v>
      </c>
      <c r="M70" s="7">
        <f>(Table1[day range]/Table1[year range])</f>
        <v>3.9888033589923044E-2</v>
      </c>
      <c r="N70" s="9">
        <f>_FV(Table1[[#This Row],[Company]],"Market cap",TRUE)</f>
        <v>237717209226</v>
      </c>
      <c r="O70" s="9">
        <f>_FV(Table1[[#This Row],[Company]],"Previous close",TRUE)*_FV(Table1[[#This Row],[Company]],"Change (%)",TRUE)*_FV(Table1[[#This Row],[Company]],"Shares outstanding",TRUE)</f>
        <v>-2316554203.9073677</v>
      </c>
      <c r="P70" s="7">
        <f>(_FV(Table1[[#This Row],[Company]],"Price")-_FV(Table1[[#This Row],[Company]],"52 week low",TRUE))/_FV(Table1[[#This Row],[Company]],"Price",TRUE)</f>
        <v>0.15060095184318789</v>
      </c>
      <c r="Q70" s="3">
        <f>_FV(Table1[[#This Row],[Company]],"52 week low",TRUE)</f>
        <v>105.3</v>
      </c>
      <c r="R70" s="3">
        <f>_FV(Table1[[#This Row],[Company]],"Low")</f>
        <v>123.65</v>
      </c>
      <c r="S70" s="14">
        <f>_FV(Table1[[#This Row],[Company]],"Price")</f>
        <v>123.97</v>
      </c>
      <c r="T70" s="3">
        <f>_FV(Table1[[#This Row],[Company]],"High")</f>
        <v>124.79</v>
      </c>
      <c r="U70" s="3">
        <f>_FV(Table1[[#This Row],[Company]],"52 week high",TRUE)</f>
        <v>133.88</v>
      </c>
      <c r="V70" s="7">
        <f>(_FV(Table1[[#This Row],[Company]],"52 week high",TRUE)-_FV(Table1[[#This Row],[Company]],"Price"))/_FV(Table1[[#This Row],[Company]],"Price",TRUE)</f>
        <v>7.9938694845527111E-2</v>
      </c>
      <c r="W70" s="7">
        <f>((_FV(Table1[[#This Row],[Company]],"Price")-_FV(Table1[[#This Row],[Company]],"52 week low",TRUE))/(Table1[year range]*_FV(Table1[[#This Row],[Company]],"Price")))</f>
        <v>0.65325402379286224</v>
      </c>
      <c r="X70" s="7">
        <f>((_FV(Table1[[#This Row],[Company]],"Price")-_FV(Table1[[#This Row],[Company]],"Low",TRUE))/(_FV(Table1[[#This Row],[Company]],"High",TRUE)-_FV(Table1[[#This Row],[Company]],"Low",TRUE)))</f>
        <v>0.28070175438595879</v>
      </c>
      <c r="Y70" s="3">
        <f>_FV(Table1[[#This Row],[Company]],"Previous close",TRUE)</f>
        <v>125.19</v>
      </c>
      <c r="Z70" s="17">
        <f>_FV(Table1[[#This Row],[Company]],"Change")</f>
        <v>-1.22</v>
      </c>
      <c r="AA70" s="3">
        <f>_FV(Table1[[#This Row],[Company]],"Open")</f>
        <v>124.52</v>
      </c>
      <c r="AB70" s="1">
        <v>0.98361799999999999</v>
      </c>
      <c r="AC70" s="6">
        <f>_FV(Table1[[#This Row],[Company]],"Volume")</f>
        <v>1819620</v>
      </c>
      <c r="AD70" s="6">
        <f>_FV(Table1[[#This Row],[Company]],"Volume average",TRUE)</f>
        <v>5081049.21875</v>
      </c>
      <c r="AE70" s="1" t="str">
        <f>_FV(Table1[[#This Row],[Company]],"Year founded",TRUE)</f>
        <v>1926</v>
      </c>
      <c r="AF70" s="6">
        <f>_FV(Table1[[#This Row],[Company]],"Shares outstanding",TRUE)</f>
        <v>1898851419.65013</v>
      </c>
      <c r="AG70" s="1" t="str">
        <f>_FV(Table1[[#This Row],[Company]],"Exchange")</f>
        <v>NYSE</v>
      </c>
      <c r="AH70" s="1" t="str">
        <f>_FV(Table1[[#This Row],[Company]],"Industry")</f>
        <v>Oil &amp; Gas Integrated</v>
      </c>
    </row>
    <row r="71" spans="1:34" ht="16.5" x14ac:dyDescent="0.25">
      <c r="A71" s="1">
        <v>252</v>
      </c>
      <c r="B71" s="2" t="e" vm="72">
        <v>#VALUE!</v>
      </c>
      <c r="C71" s="1" t="str">
        <f>_FV(Table1[[#This Row],[Company]],"Ticker symbol",TRUE)</f>
        <v>DLTR</v>
      </c>
      <c r="D71" s="5">
        <f>_FV(Table1[[#This Row],[Company]],"P/E",TRUE)</f>
        <v>12.919897000000001</v>
      </c>
      <c r="E71" s="5">
        <f>_FV(Table1[[#This Row],[Company]],"Beta")</f>
        <v>0.832036</v>
      </c>
      <c r="F71" s="7">
        <f>ABS(_FV(Table1[[#This Row],[Company]],"Change (%)",TRUE)/_FV(Table1[[#This Row],[Company]],"Beta"))</f>
        <v>1.1387728415597403E-2</v>
      </c>
      <c r="G71" s="7">
        <f>_FV(Table1[[#This Row],[Company]],"Change (%)",TRUE)</f>
        <v>-9.4750000000000008E-3</v>
      </c>
      <c r="H71" s="7">
        <f>_FV(Table1[[#This Row],[Company]],"Volume")/_FV(Table1[[#This Row],[Company]],"Volume average",TRUE)</f>
        <v>0.18400213718914274</v>
      </c>
      <c r="I71" s="7">
        <f>(Table1[% volume]/(Table1[[#Totals],[% volume]]))</f>
        <v>0.65070048632435284</v>
      </c>
      <c r="J71" s="7">
        <f>_FV(Table1[[#This Row],[Company]],"Volume")/_FV(Table1[[#This Row],[Company]],"Shares outstanding",TRUE)</f>
        <v>2.3775926073459006E-3</v>
      </c>
      <c r="K71" s="7">
        <f>(_FV(Table1[[#This Row],[Company]],"52 week high",TRUE)-_FV(Table1[[#This Row],[Company]],"52 week low",TRUE))/_FV(Table1[[#This Row],[Company]],"Price")</f>
        <v>0.47684782608695658</v>
      </c>
      <c r="L71" s="7">
        <f>(_FV(Table1[[#This Row],[Company]],"High",TRUE)-_FV(Table1[[#This Row],[Company]],"Low",TRUE))/_FV(Table1[[#This Row],[Company]],"Price")</f>
        <v>1.7499999999999995E-2</v>
      </c>
      <c r="M71" s="7">
        <f>(Table1[day range]/Table1[year range])</f>
        <v>3.6699338956006369E-2</v>
      </c>
      <c r="N71" s="9">
        <f>_FV(Table1[[#This Row],[Company]],"Market cap",TRUE)</f>
        <v>21842064043.919998</v>
      </c>
      <c r="O71" s="9">
        <f>_FV(Table1[[#This Row],[Company]],"Previous close",TRUE)*_FV(Table1[[#This Row],[Company]],"Change (%)",TRUE)*_FV(Table1[[#This Row],[Company]],"Shares outstanding",TRUE)</f>
        <v>-206953556.81614241</v>
      </c>
      <c r="P71" s="7">
        <f>(_FV(Table1[[#This Row],[Company]],"Price")-_FV(Table1[[#This Row],[Company]],"52 week low",TRUE))/_FV(Table1[[#This Row],[Company]],"Price",TRUE)</f>
        <v>0.20891304347826087</v>
      </c>
      <c r="Q71" s="3">
        <f>_FV(Table1[[#This Row],[Company]],"52 week low",TRUE)</f>
        <v>72.78</v>
      </c>
      <c r="R71" s="3">
        <f>_FV(Table1[[#This Row],[Company]],"Low")</f>
        <v>91.27</v>
      </c>
      <c r="S71" s="14">
        <f>_FV(Table1[[#This Row],[Company]],"Price")</f>
        <v>92</v>
      </c>
      <c r="T71" s="3">
        <f>_FV(Table1[[#This Row],[Company]],"High")</f>
        <v>92.88</v>
      </c>
      <c r="U71" s="3">
        <f>_FV(Table1[[#This Row],[Company]],"52 week high",TRUE)</f>
        <v>116.65</v>
      </c>
      <c r="V71" s="7">
        <f>(_FV(Table1[[#This Row],[Company]],"52 week high",TRUE)-_FV(Table1[[#This Row],[Company]],"Price"))/_FV(Table1[[#This Row],[Company]],"Price",TRUE)</f>
        <v>0.26793478260869569</v>
      </c>
      <c r="W71" s="7">
        <f>((_FV(Table1[[#This Row],[Company]],"Price")-_FV(Table1[[#This Row],[Company]],"52 week low",TRUE))/(Table1[year range]*_FV(Table1[[#This Row],[Company]],"Price")))</f>
        <v>0.43811260542511959</v>
      </c>
      <c r="X71" s="7">
        <f>((_FV(Table1[[#This Row],[Company]],"Price")-_FV(Table1[[#This Row],[Company]],"Low",TRUE))/(_FV(Table1[[#This Row],[Company]],"High",TRUE)-_FV(Table1[[#This Row],[Company]],"Low",TRUE)))</f>
        <v>0.45341614906832561</v>
      </c>
      <c r="Y71" s="3">
        <f>_FV(Table1[[#This Row],[Company]],"Previous close",TRUE)</f>
        <v>92.88</v>
      </c>
      <c r="Z71" s="17">
        <f>_FV(Table1[[#This Row],[Company]],"Change")</f>
        <v>-0.88</v>
      </c>
      <c r="AA71" s="3">
        <f>_FV(Table1[[#This Row],[Company]],"Open")</f>
        <v>92.88</v>
      </c>
      <c r="AB71" s="1">
        <v>8.8097999999999996E-2</v>
      </c>
      <c r="AC71" s="6">
        <f>_FV(Table1[[#This Row],[Company]],"Volume")</f>
        <v>559125</v>
      </c>
      <c r="AD71" s="6">
        <f>_FV(Table1[[#This Row],[Company]],"Volume average",TRUE)</f>
        <v>3038687.53125</v>
      </c>
      <c r="AE71" s="1" t="str">
        <f>_FV(Table1[[#This Row],[Company]],"Year founded",TRUE)</f>
        <v>1986</v>
      </c>
      <c r="AF71" s="6">
        <f>_FV(Table1[[#This Row],[Company]],"Shares outstanding",TRUE)</f>
        <v>235164341.55814001</v>
      </c>
      <c r="AG71" s="1" t="str">
        <f>_FV(Table1[[#This Row],[Company]],"Exchange")</f>
        <v>NASDAQ</v>
      </c>
      <c r="AH71" s="1" t="str">
        <f>_FV(Table1[[#This Row],[Company]],"Industry")</f>
        <v>Discount Stores</v>
      </c>
    </row>
    <row r="72" spans="1:34" ht="16.5" x14ac:dyDescent="0.25">
      <c r="A72" s="1">
        <v>273</v>
      </c>
      <c r="B72" s="2" t="e" vm="73">
        <v>#VALUE!</v>
      </c>
      <c r="C72" s="1" t="str">
        <f>_FV(Table1[[#This Row],[Company]],"Ticker symbol",TRUE)</f>
        <v>RCL</v>
      </c>
      <c r="D72" s="5">
        <f>_FV(Table1[[#This Row],[Company]],"P/E",TRUE)</f>
        <v>13.908206</v>
      </c>
      <c r="E72" s="5">
        <f>_FV(Table1[[#This Row],[Company]],"Beta")</f>
        <v>1.1727160000000001</v>
      </c>
      <c r="F72" s="7">
        <f>ABS(_FV(Table1[[#This Row],[Company]],"Change (%)",TRUE)/_FV(Table1[[#This Row],[Company]],"Beta"))</f>
        <v>7.980619348589086E-3</v>
      </c>
      <c r="G72" s="7">
        <f>_FV(Table1[[#This Row],[Company]],"Change (%)",TRUE)</f>
        <v>-9.3589999999999993E-3</v>
      </c>
      <c r="H72" s="7">
        <f>_FV(Table1[[#This Row],[Company]],"Volume")/_FV(Table1[[#This Row],[Company]],"Volume average",TRUE)</f>
        <v>0.20022172570356225</v>
      </c>
      <c r="I72" s="7">
        <f>(Table1[% volume]/(Table1[[#Totals],[% volume]]))</f>
        <v>0.7080590273475188</v>
      </c>
      <c r="J72" s="7">
        <f>_FV(Table1[[#This Row],[Company]],"Volume")/_FV(Table1[[#This Row],[Company]],"Shares outstanding",TRUE)</f>
        <v>1.8063736521852353E-3</v>
      </c>
      <c r="K72" s="7">
        <f>(_FV(Table1[[#This Row],[Company]],"52 week high",TRUE)-_FV(Table1[[#This Row],[Company]],"52 week low",TRUE))/_FV(Table1[[#This Row],[Company]],"Price")</f>
        <v>0.30996940795393202</v>
      </c>
      <c r="L72" s="7">
        <f>(_FV(Table1[[#This Row],[Company]],"High",TRUE)-_FV(Table1[[#This Row],[Company]],"Low",TRUE))/_FV(Table1[[#This Row],[Company]],"Price")</f>
        <v>1.2416771639373722E-2</v>
      </c>
      <c r="M72" s="7">
        <f>(Table1[day range]/Table1[year range])</f>
        <v>4.0058055152394641E-2</v>
      </c>
      <c r="N72" s="9">
        <f>_FV(Table1[[#This Row],[Company]],"Market cap",TRUE)</f>
        <v>23302247599.259998</v>
      </c>
      <c r="O72" s="9">
        <f>_FV(Table1[[#This Row],[Company]],"Previous close",TRUE)*_FV(Table1[[#This Row],[Company]],"Change (%)",TRUE)*_FV(Table1[[#This Row],[Company]],"Shares outstanding",TRUE)</f>
        <v>-218085735.28147477</v>
      </c>
      <c r="P72" s="7">
        <f>(_FV(Table1[[#This Row],[Company]],"Price")-_FV(Table1[[#This Row],[Company]],"52 week low",TRUE))/_FV(Table1[[#This Row],[Company]],"Price",TRUE)</f>
        <v>8.9436746445924045E-2</v>
      </c>
      <c r="Q72" s="3">
        <f>_FV(Table1[[#This Row],[Company]],"52 week low",TRUE)</f>
        <v>101.2</v>
      </c>
      <c r="R72" s="3">
        <f>_FV(Table1[[#This Row],[Company]],"Low")</f>
        <v>111.47</v>
      </c>
      <c r="S72" s="14">
        <f>_FV(Table1[[#This Row],[Company]],"Price")</f>
        <v>111.14</v>
      </c>
      <c r="T72" s="3">
        <f>_FV(Table1[[#This Row],[Company]],"High")</f>
        <v>112.85</v>
      </c>
      <c r="U72" s="3">
        <f>_FV(Table1[[#This Row],[Company]],"52 week high",TRUE)</f>
        <v>135.65</v>
      </c>
      <c r="V72" s="7">
        <f>(_FV(Table1[[#This Row],[Company]],"52 week high",TRUE)-_FV(Table1[[#This Row],[Company]],"Price"))/_FV(Table1[[#This Row],[Company]],"Price",TRUE)</f>
        <v>0.22053266150800796</v>
      </c>
      <c r="W72" s="7">
        <f>((_FV(Table1[[#This Row],[Company]],"Price")-_FV(Table1[[#This Row],[Company]],"52 week low",TRUE))/(Table1[year range]*_FV(Table1[[#This Row],[Company]],"Price")))</f>
        <v>0.28853410740203184</v>
      </c>
      <c r="X72" s="7">
        <f>((_FV(Table1[[#This Row],[Company]],"Price")-_FV(Table1[[#This Row],[Company]],"Low",TRUE))/(_FV(Table1[[#This Row],[Company]],"High",TRUE)-_FV(Table1[[#This Row],[Company]],"Low",TRUE)))</f>
        <v>-0.23913043478260826</v>
      </c>
      <c r="Y72" s="3">
        <f>_FV(Table1[[#This Row],[Company]],"Previous close",TRUE)</f>
        <v>112.19</v>
      </c>
      <c r="Z72" s="17">
        <f>_FV(Table1[[#This Row],[Company]],"Change")</f>
        <v>-1.05</v>
      </c>
      <c r="AA72" s="3">
        <f>_FV(Table1[[#This Row],[Company]],"Open")</f>
        <v>112.41</v>
      </c>
      <c r="AB72" s="1">
        <v>7.8935000000000005E-2</v>
      </c>
      <c r="AC72" s="6">
        <f>_FV(Table1[[#This Row],[Company]],"Volume")</f>
        <v>375190</v>
      </c>
      <c r="AD72" s="6">
        <f>_FV(Table1[[#This Row],[Company]],"Volume average",TRUE)</f>
        <v>1873872.57142857</v>
      </c>
      <c r="AE72" s="1" t="str">
        <f>_FV(Table1[[#This Row],[Company]],"Year founded",TRUE)</f>
        <v>1985</v>
      </c>
      <c r="AF72" s="6">
        <f>_FV(Table1[[#This Row],[Company]],"Shares outstanding",TRUE)</f>
        <v>207703428.10642701</v>
      </c>
      <c r="AG72" s="1" t="str">
        <f>_FV(Table1[[#This Row],[Company]],"Exchange")</f>
        <v>NYSE</v>
      </c>
      <c r="AH72" s="1" t="str">
        <f>_FV(Table1[[#This Row],[Company]],"Industry")</f>
        <v>Leisure</v>
      </c>
    </row>
    <row r="73" spans="1:34" ht="16.5" x14ac:dyDescent="0.25">
      <c r="A73" s="1">
        <v>305</v>
      </c>
      <c r="B73" s="2" t="e" vm="74">
        <v>#VALUE!</v>
      </c>
      <c r="C73" s="1" t="str">
        <f>_FV(Table1[[#This Row],[Company]],"Ticker symbol",TRUE)</f>
        <v>NOV</v>
      </c>
      <c r="D73" s="5">
        <f>_FV(Table1[[#This Row],[Company]],"P/E",TRUE)</f>
        <v>-4.9554010000000002</v>
      </c>
      <c r="E73" s="5">
        <f>_FV(Table1[[#This Row],[Company]],"Beta")</f>
        <v>0.87613799999999997</v>
      </c>
      <c r="F73" s="7">
        <f>ABS(_FV(Table1[[#This Row],[Company]],"Change (%)",TRUE)/_FV(Table1[[#This Row],[Company]],"Beta"))</f>
        <v>1.0525739095895853E-2</v>
      </c>
      <c r="G73" s="7">
        <f>_FV(Table1[[#This Row],[Company]],"Change (%)",TRUE)</f>
        <v>-9.222000000000001E-3</v>
      </c>
      <c r="H73" s="7">
        <f>_FV(Table1[[#This Row],[Company]],"Volume")/_FV(Table1[[#This Row],[Company]],"Volume average",TRUE)</f>
        <v>0.19751384030626651</v>
      </c>
      <c r="I73" s="7">
        <f>(Table1[% volume]/(Table1[[#Totals],[% volume]]))</f>
        <v>0.69848293017904028</v>
      </c>
      <c r="J73" s="7">
        <f>_FV(Table1[[#This Row],[Company]],"Volume")/_FV(Table1[[#This Row],[Company]],"Shares outstanding",TRUE)</f>
        <v>1.4882102406956143E-3</v>
      </c>
      <c r="K73" s="7">
        <f>(_FV(Table1[[#This Row],[Company]],"52 week high",TRUE)-_FV(Table1[[#This Row],[Company]],"52 week low",TRUE))/_FV(Table1[[#This Row],[Company]],"Price")</f>
        <v>0.4151515151515151</v>
      </c>
      <c r="L73" s="7">
        <f>(_FV(Table1[[#This Row],[Company]],"High",TRUE)-_FV(Table1[[#This Row],[Company]],"Low",TRUE))/_FV(Table1[[#This Row],[Company]],"Price")</f>
        <v>1.0822510822510822E-2</v>
      </c>
      <c r="M73" s="7">
        <f>(Table1[day range]/Table1[year range])</f>
        <v>2.6068821689259648E-2</v>
      </c>
      <c r="N73" s="9">
        <f>_FV(Table1[[#This Row],[Company]],"Market cap",TRUE)</f>
        <v>17734411878.299999</v>
      </c>
      <c r="O73" s="9">
        <f>_FV(Table1[[#This Row],[Company]],"Previous close",TRUE)*_FV(Table1[[#This Row],[Company]],"Change (%)",TRUE)*_FV(Table1[[#This Row],[Company]],"Shares outstanding",TRUE)</f>
        <v>-163546746.34168261</v>
      </c>
      <c r="P73" s="7">
        <f>(_FV(Table1[[#This Row],[Company]],"Price")-_FV(Table1[[#This Row],[Company]],"52 week low",TRUE))/_FV(Table1[[#This Row],[Company]],"Price",TRUE)</f>
        <v>0.35281385281385286</v>
      </c>
      <c r="Q73" s="3">
        <f>_FV(Table1[[#This Row],[Company]],"52 week low",TRUE)</f>
        <v>29.9</v>
      </c>
      <c r="R73" s="3">
        <f>_FV(Table1[[#This Row],[Company]],"Low")</f>
        <v>46.18</v>
      </c>
      <c r="S73" s="14">
        <f>_FV(Table1[[#This Row],[Company]],"Price")</f>
        <v>46.2</v>
      </c>
      <c r="T73" s="3">
        <f>_FV(Table1[[#This Row],[Company]],"High")</f>
        <v>46.68</v>
      </c>
      <c r="U73" s="3">
        <f>_FV(Table1[[#This Row],[Company]],"52 week high",TRUE)</f>
        <v>49.08</v>
      </c>
      <c r="V73" s="7">
        <f>(_FV(Table1[[#This Row],[Company]],"52 week high",TRUE)-_FV(Table1[[#This Row],[Company]],"Price"))/_FV(Table1[[#This Row],[Company]],"Price",TRUE)</f>
        <v>6.2337662337662234E-2</v>
      </c>
      <c r="W73" s="7">
        <f>((_FV(Table1[[#This Row],[Company]],"Price")-_FV(Table1[[#This Row],[Company]],"52 week low",TRUE))/(Table1[year range]*_FV(Table1[[#This Row],[Company]],"Price")))</f>
        <v>0.84984358706986463</v>
      </c>
      <c r="X73" s="7">
        <f>((_FV(Table1[[#This Row],[Company]],"Price")-_FV(Table1[[#This Row],[Company]],"Low",TRUE))/(_FV(Table1[[#This Row],[Company]],"High",TRUE)-_FV(Table1[[#This Row],[Company]],"Low",TRUE)))</f>
        <v>4.0000000000006253E-2</v>
      </c>
      <c r="Y73" s="3">
        <f>_FV(Table1[[#This Row],[Company]],"Previous close",TRUE)</f>
        <v>46.63</v>
      </c>
      <c r="Z73" s="17">
        <f>_FV(Table1[[#This Row],[Company]],"Change")</f>
        <v>-0.43</v>
      </c>
      <c r="AA73" s="3">
        <f>_FV(Table1[[#This Row],[Company]],"Open")</f>
        <v>46.39</v>
      </c>
      <c r="AB73" s="1">
        <v>6.7450999999999997E-2</v>
      </c>
      <c r="AC73" s="6">
        <f>_FV(Table1[[#This Row],[Company]],"Volume")</f>
        <v>565999</v>
      </c>
      <c r="AD73" s="6">
        <f>_FV(Table1[[#This Row],[Company]],"Volume average",TRUE)</f>
        <v>2865616.90625</v>
      </c>
      <c r="AE73" s="1" t="str">
        <f>_FV(Table1[[#This Row],[Company]],"Year founded",TRUE)</f>
        <v>1995</v>
      </c>
      <c r="AF73" s="6">
        <f>_FV(Table1[[#This Row],[Company]],"Shares outstanding",TRUE)</f>
        <v>380321936.05618697</v>
      </c>
      <c r="AG73" s="1" t="str">
        <f>_FV(Table1[[#This Row],[Company]],"Exchange")</f>
        <v>NYSE</v>
      </c>
      <c r="AH73" s="1" t="str">
        <f>_FV(Table1[[#This Row],[Company]],"Industry")</f>
        <v>Oil &amp; Gas Equipment &amp; Services</v>
      </c>
    </row>
    <row r="74" spans="1:34" ht="16.5" x14ac:dyDescent="0.25">
      <c r="A74" s="1">
        <v>142</v>
      </c>
      <c r="B74" s="2" t="e" vm="75">
        <v>#VALUE!</v>
      </c>
      <c r="C74" s="1" t="str">
        <f>_FV(Table1[[#This Row],[Company]],"Ticker symbol",TRUE)</f>
        <v>MAR</v>
      </c>
      <c r="D74" s="5">
        <f>_FV(Table1[[#This Row],[Company]],"P/E",TRUE)</f>
        <v>34.482759000000001</v>
      </c>
      <c r="E74" s="5">
        <f>_FV(Table1[[#This Row],[Company]],"Beta")</f>
        <v>1.3629690000000001</v>
      </c>
      <c r="F74" s="7">
        <f>ABS(_FV(Table1[[#This Row],[Company]],"Change (%)",TRUE)/_FV(Table1[[#This Row],[Company]],"Beta"))</f>
        <v>6.7206224059387989E-3</v>
      </c>
      <c r="G74" s="7">
        <f>_FV(Table1[[#This Row],[Company]],"Change (%)",TRUE)</f>
        <v>-9.1599999999999997E-3</v>
      </c>
      <c r="H74" s="7">
        <f>_FV(Table1[[#This Row],[Company]],"Volume")/_FV(Table1[[#This Row],[Company]],"Volume average",TRUE)</f>
        <v>0.39465215795463887</v>
      </c>
      <c r="I74" s="7">
        <f>(Table1[% volume]/(Table1[[#Totals],[% volume]]))</f>
        <v>1.3956378715648505</v>
      </c>
      <c r="J74" s="7">
        <f>_FV(Table1[[#This Row],[Company]],"Volume")/_FV(Table1[[#This Row],[Company]],"Shares outstanding",TRUE)</f>
        <v>1.8731139384164895E-3</v>
      </c>
      <c r="K74" s="7">
        <f>(_FV(Table1[[#This Row],[Company]],"52 week high",TRUE)-_FV(Table1[[#This Row],[Company]],"52 week low",TRUE))/_FV(Table1[[#This Row],[Company]],"Price")</f>
        <v>0.42421539210120834</v>
      </c>
      <c r="L74" s="7">
        <f>(_FV(Table1[[#This Row],[Company]],"High",TRUE)-_FV(Table1[[#This Row],[Company]],"Low",TRUE))/_FV(Table1[[#This Row],[Company]],"Price")</f>
        <v>1.7030248966020668E-2</v>
      </c>
      <c r="M74" s="7">
        <f>(Table1[day range]/Table1[year range])</f>
        <v>4.0145287707895404E-2</v>
      </c>
      <c r="N74" s="9">
        <f>_FV(Table1[[#This Row],[Company]],"Market cap",TRUE)</f>
        <v>43727727780</v>
      </c>
      <c r="O74" s="9">
        <f>_FV(Table1[[#This Row],[Company]],"Previous close",TRUE)*_FV(Table1[[#This Row],[Company]],"Change (%)",TRUE)*_FV(Table1[[#This Row],[Company]],"Shares outstanding",TRUE)</f>
        <v>-400545986.4648003</v>
      </c>
      <c r="P74" s="7">
        <f>(_FV(Table1[[#This Row],[Company]],"Price")-_FV(Table1[[#This Row],[Company]],"52 week low",TRUE))/_FV(Table1[[#This Row],[Company]],"Price",TRUE)</f>
        <v>0.21417565485362092</v>
      </c>
      <c r="Q74" s="3">
        <f>_FV(Table1[[#This Row],[Company]],"52 week low",TRUE)</f>
        <v>96.9</v>
      </c>
      <c r="R74" s="3">
        <f>_FV(Table1[[#This Row],[Company]],"Low")</f>
        <v>123.57</v>
      </c>
      <c r="S74" s="14">
        <f>_FV(Table1[[#This Row],[Company]],"Price")</f>
        <v>123.31</v>
      </c>
      <c r="T74" s="3">
        <f>_FV(Table1[[#This Row],[Company]],"High")</f>
        <v>125.67</v>
      </c>
      <c r="U74" s="3">
        <f>_FV(Table1[[#This Row],[Company]],"52 week high",TRUE)</f>
        <v>149.21</v>
      </c>
      <c r="V74" s="7">
        <f>(_FV(Table1[[#This Row],[Company]],"52 week high",TRUE)-_FV(Table1[[#This Row],[Company]],"Price"))/_FV(Table1[[#This Row],[Company]],"Price",TRUE)</f>
        <v>0.21003973724758743</v>
      </c>
      <c r="W74" s="7">
        <f>((_FV(Table1[[#This Row],[Company]],"Price")-_FV(Table1[[#This Row],[Company]],"52 week low",TRUE))/(Table1[year range]*_FV(Table1[[#This Row],[Company]],"Price")))</f>
        <v>0.50487478493595861</v>
      </c>
      <c r="X74" s="7">
        <f>((_FV(Table1[[#This Row],[Company]],"Price")-_FV(Table1[[#This Row],[Company]],"Low",TRUE))/(_FV(Table1[[#This Row],[Company]],"High",TRUE)-_FV(Table1[[#This Row],[Company]],"Low",TRUE)))</f>
        <v>-0.12380952380951897</v>
      </c>
      <c r="Y74" s="3">
        <f>_FV(Table1[[#This Row],[Company]],"Previous close",TRUE)</f>
        <v>124.45</v>
      </c>
      <c r="Z74" s="17">
        <f>_FV(Table1[[#This Row],[Company]],"Change")</f>
        <v>-1.1399999999999999</v>
      </c>
      <c r="AA74" s="3">
        <f>_FV(Table1[[#This Row],[Company]],"Open")</f>
        <v>124.61</v>
      </c>
      <c r="AB74" s="1">
        <v>0.162606</v>
      </c>
      <c r="AC74" s="6">
        <f>_FV(Table1[[#This Row],[Company]],"Volume")</f>
        <v>658152</v>
      </c>
      <c r="AD74" s="6">
        <f>_FV(Table1[[#This Row],[Company]],"Volume average",TRUE)</f>
        <v>1667676.171875</v>
      </c>
      <c r="AE74" s="1" t="str">
        <f>_FV(Table1[[#This Row],[Company]],"Year founded",TRUE)</f>
        <v>1997</v>
      </c>
      <c r="AF74" s="6">
        <f>_FV(Table1[[#This Row],[Company]],"Shares outstanding",TRUE)</f>
        <v>351367840.73925298</v>
      </c>
      <c r="AG74" s="1" t="str">
        <f>_FV(Table1[[#This Row],[Company]],"Exchange")</f>
        <v>NASDAQ</v>
      </c>
      <c r="AH74" s="1" t="str">
        <f>_FV(Table1[[#This Row],[Company]],"Industry")</f>
        <v>Lodging</v>
      </c>
    </row>
    <row r="75" spans="1:34" ht="16.5" x14ac:dyDescent="0.25">
      <c r="A75" s="1">
        <v>415</v>
      </c>
      <c r="B75" s="2" t="e" vm="76">
        <v>#VALUE!</v>
      </c>
      <c r="C75" s="1" t="str">
        <f>_FV(Table1[[#This Row],[Company]],"Ticker symbol",TRUE)</f>
        <v>MOS</v>
      </c>
      <c r="D75" s="5">
        <f>_FV(Table1[[#This Row],[Company]],"P/E",TRUE)</f>
        <v>28.901734000000001</v>
      </c>
      <c r="E75" s="5">
        <f>_FV(Table1[[#This Row],[Company]],"Beta")</f>
        <v>1.4824360000000001</v>
      </c>
      <c r="F75" s="7">
        <f>ABS(_FV(Table1[[#This Row],[Company]],"Change (%)",TRUE)/_FV(Table1[[#This Row],[Company]],"Beta"))</f>
        <v>6.1709240736193662E-3</v>
      </c>
      <c r="G75" s="7">
        <f>_FV(Table1[[#This Row],[Company]],"Change (%)",TRUE)</f>
        <v>-9.1479999999999999E-3</v>
      </c>
      <c r="H75" s="7">
        <f>_FV(Table1[[#This Row],[Company]],"Volume")/_FV(Table1[[#This Row],[Company]],"Volume average",TRUE)</f>
        <v>0.52244963511935749</v>
      </c>
      <c r="I75" s="7">
        <f>(Table1[% volume]/(Table1[[#Totals],[% volume]]))</f>
        <v>1.8475776251592704</v>
      </c>
      <c r="J75" s="7">
        <f>_FV(Table1[[#This Row],[Company]],"Volume")/_FV(Table1[[#This Row],[Company]],"Shares outstanding",TRUE)</f>
        <v>5.4105977338564726E-3</v>
      </c>
      <c r="K75" s="7">
        <f>(_FV(Table1[[#This Row],[Company]],"52 week high",TRUE)-_FV(Table1[[#This Row],[Company]],"52 week low",TRUE))/_FV(Table1[[#This Row],[Company]],"Price")</f>
        <v>0.41674625915313596</v>
      </c>
      <c r="L75" s="7">
        <f>(_FV(Table1[[#This Row],[Company]],"High",TRUE)-_FV(Table1[[#This Row],[Company]],"Low",TRUE))/_FV(Table1[[#This Row],[Company]],"Price")</f>
        <v>2.7857370264247054E-2</v>
      </c>
      <c r="M75" s="7">
        <f>(Table1[day range]/Table1[year range])</f>
        <v>6.6844919786096246E-2</v>
      </c>
      <c r="N75" s="9">
        <f>_FV(Table1[[#This Row],[Company]],"Market cap",TRUE)</f>
        <v>12140619970.5</v>
      </c>
      <c r="O75" s="9">
        <f>_FV(Table1[[#This Row],[Company]],"Previous close",TRUE)*_FV(Table1[[#This Row],[Company]],"Change (%)",TRUE)*_FV(Table1[[#This Row],[Company]],"Shares outstanding",TRUE)</f>
        <v>-111062391.49013411</v>
      </c>
      <c r="P75" s="7">
        <f>(_FV(Table1[[#This Row],[Company]],"Price")-_FV(Table1[[#This Row],[Company]],"52 week low",TRUE))/_FV(Table1[[#This Row],[Company]],"Price",TRUE)</f>
        <v>0.38777459407831899</v>
      </c>
      <c r="Q75" s="3">
        <f>_FV(Table1[[#This Row],[Company]],"52 week low",TRUE)</f>
        <v>19.23</v>
      </c>
      <c r="R75" s="3">
        <f>_FV(Table1[[#This Row],[Company]],"Low")</f>
        <v>31.125</v>
      </c>
      <c r="S75" s="14">
        <f>_FV(Table1[[#This Row],[Company]],"Price")</f>
        <v>31.41</v>
      </c>
      <c r="T75" s="3">
        <f>_FV(Table1[[#This Row],[Company]],"High")</f>
        <v>32</v>
      </c>
      <c r="U75" s="3">
        <f>_FV(Table1[[#This Row],[Company]],"52 week high",TRUE)</f>
        <v>32.32</v>
      </c>
      <c r="V75" s="7">
        <f>(_FV(Table1[[#This Row],[Company]],"52 week high",TRUE)-_FV(Table1[[#This Row],[Company]],"Price"))/_FV(Table1[[#This Row],[Company]],"Price",TRUE)</f>
        <v>2.8971665074816941E-2</v>
      </c>
      <c r="W75" s="7">
        <f>((_FV(Table1[[#This Row],[Company]],"Price")-_FV(Table1[[#This Row],[Company]],"52 week low",TRUE))/(Table1[year range]*_FV(Table1[[#This Row],[Company]],"Price")))</f>
        <v>0.93048128342245984</v>
      </c>
      <c r="X75" s="7">
        <f>((_FV(Table1[[#This Row],[Company]],"Price")-_FV(Table1[[#This Row],[Company]],"Low",TRUE))/(_FV(Table1[[#This Row],[Company]],"High",TRUE)-_FV(Table1[[#This Row],[Company]],"Low",TRUE)))</f>
        <v>0.3257142857142859</v>
      </c>
      <c r="Y75" s="3">
        <f>_FV(Table1[[#This Row],[Company]],"Previous close",TRUE)</f>
        <v>31.7</v>
      </c>
      <c r="Z75" s="17">
        <f>_FV(Table1[[#This Row],[Company]],"Change")</f>
        <v>-0.28999999999999998</v>
      </c>
      <c r="AA75" s="3">
        <f>_FV(Table1[[#This Row],[Company]],"Open")</f>
        <v>31.96</v>
      </c>
      <c r="AB75" s="1">
        <v>4.3506000000000003E-2</v>
      </c>
      <c r="AC75" s="6">
        <f>_FV(Table1[[#This Row],[Company]],"Volume")</f>
        <v>2072177</v>
      </c>
      <c r="AD75" s="6">
        <f>_FV(Table1[[#This Row],[Company]],"Volume average",TRUE)</f>
        <v>3966271.3125</v>
      </c>
      <c r="AE75" s="1" t="str">
        <f>_FV(Table1[[#This Row],[Company]],"Year founded",TRUE)</f>
        <v>2004</v>
      </c>
      <c r="AF75" s="6">
        <f>_FV(Table1[[#This Row],[Company]],"Shares outstanding",TRUE)</f>
        <v>382984857.11356503</v>
      </c>
      <c r="AG75" s="1" t="str">
        <f>_FV(Table1[[#This Row],[Company]],"Exchange")</f>
        <v>NYSE</v>
      </c>
      <c r="AH75" s="1" t="str">
        <f>_FV(Table1[[#This Row],[Company]],"Industry")</f>
        <v>Agricultural Inputs</v>
      </c>
    </row>
    <row r="76" spans="1:34" ht="16.5" x14ac:dyDescent="0.25">
      <c r="A76" s="1">
        <v>277</v>
      </c>
      <c r="B76" s="2" t="e" vm="77">
        <v>#VALUE!</v>
      </c>
      <c r="C76" s="1" t="str">
        <f>_FV(Table1[[#This Row],[Company]],"Ticker symbol",TRUE)</f>
        <v>GPN</v>
      </c>
      <c r="D76" s="5">
        <f>_FV(Table1[[#This Row],[Company]],"P/E",TRUE)</f>
        <v>33.783783999999997</v>
      </c>
      <c r="E76" s="5">
        <f>_FV(Table1[[#This Row],[Company]],"Beta")</f>
        <v>1.1421349999999999</v>
      </c>
      <c r="F76" s="7">
        <f>ABS(_FV(Table1[[#This Row],[Company]],"Change (%)",TRUE)/_FV(Table1[[#This Row],[Company]],"Beta"))</f>
        <v>8.0069343816624138E-3</v>
      </c>
      <c r="G76" s="7">
        <f>_FV(Table1[[#This Row],[Company]],"Change (%)",TRUE)</f>
        <v>-9.1450000000000004E-3</v>
      </c>
      <c r="H76" s="7">
        <f>_FV(Table1[[#This Row],[Company]],"Volume")/_FV(Table1[[#This Row],[Company]],"Volume average",TRUE)</f>
        <v>0.23191796086890454</v>
      </c>
      <c r="I76" s="7">
        <f>(Table1[% volume]/(Table1[[#Totals],[% volume]]))</f>
        <v>0.82014878865033625</v>
      </c>
      <c r="J76" s="7">
        <f>_FV(Table1[[#This Row],[Company]],"Volume")/_FV(Table1[[#This Row],[Company]],"Shares outstanding",TRUE)</f>
        <v>1.5155367509664681E-3</v>
      </c>
      <c r="K76" s="7">
        <f>(_FV(Table1[[#This Row],[Company]],"52 week high",TRUE)-_FV(Table1[[#This Row],[Company]],"52 week low",TRUE))/_FV(Table1[[#This Row],[Company]],"Price")</f>
        <v>0.24011365578533586</v>
      </c>
      <c r="L76" s="7">
        <f>(_FV(Table1[[#This Row],[Company]],"High",TRUE)-_FV(Table1[[#This Row],[Company]],"Low",TRUE))/_FV(Table1[[#This Row],[Company]],"Price")</f>
        <v>1.5894718851478376E-2</v>
      </c>
      <c r="M76" s="7">
        <f>(Table1[day range]/Table1[year range])</f>
        <v>6.6196646748356625E-2</v>
      </c>
      <c r="N76" s="9">
        <f>_FV(Table1[[#This Row],[Company]],"Market cap",TRUE)</f>
        <v>18428608070.5</v>
      </c>
      <c r="O76" s="9">
        <f>_FV(Table1[[#This Row],[Company]],"Previous close",TRUE)*_FV(Table1[[#This Row],[Company]],"Change (%)",TRUE)*_FV(Table1[[#This Row],[Company]],"Shares outstanding",TRUE)</f>
        <v>-168529620.80472246</v>
      </c>
      <c r="P76" s="7">
        <f>(_FV(Table1[[#This Row],[Company]],"Price")-_FV(Table1[[#This Row],[Company]],"52 week low",TRUE))/_FV(Table1[[#This Row],[Company]],"Price",TRUE)</f>
        <v>0.20610237566227996</v>
      </c>
      <c r="Q76" s="3">
        <f>_FV(Table1[[#This Row],[Company]],"52 week low",TRUE)</f>
        <v>92.901899999999998</v>
      </c>
      <c r="R76" s="3">
        <f>_FV(Table1[[#This Row],[Company]],"Low")</f>
        <v>116.37</v>
      </c>
      <c r="S76" s="14">
        <f>_FV(Table1[[#This Row],[Company]],"Price")</f>
        <v>117.02</v>
      </c>
      <c r="T76" s="3">
        <f>_FV(Table1[[#This Row],[Company]],"High")</f>
        <v>118.23</v>
      </c>
      <c r="U76" s="3">
        <f>_FV(Table1[[#This Row],[Company]],"52 week high",TRUE)</f>
        <v>121</v>
      </c>
      <c r="V76" s="7">
        <f>(_FV(Table1[[#This Row],[Company]],"52 week high",TRUE)-_FV(Table1[[#This Row],[Company]],"Price"))/_FV(Table1[[#This Row],[Company]],"Price",TRUE)</f>
        <v>3.4011280123055924E-2</v>
      </c>
      <c r="W76" s="7">
        <f>((_FV(Table1[[#This Row],[Company]],"Price")-_FV(Table1[[#This Row],[Company]],"52 week low",TRUE))/(Table1[year range]*_FV(Table1[[#This Row],[Company]],"Price")))</f>
        <v>0.85835341179652702</v>
      </c>
      <c r="X76" s="7">
        <f>((_FV(Table1[[#This Row],[Company]],"Price")-_FV(Table1[[#This Row],[Company]],"Low",TRUE))/(_FV(Table1[[#This Row],[Company]],"High",TRUE)-_FV(Table1[[#This Row],[Company]],"Low",TRUE)))</f>
        <v>0.34946236559139338</v>
      </c>
      <c r="Y76" s="3">
        <f>_FV(Table1[[#This Row],[Company]],"Previous close",TRUE)</f>
        <v>118.1</v>
      </c>
      <c r="Z76" s="17">
        <f>_FV(Table1[[#This Row],[Company]],"Change")</f>
        <v>-1.08</v>
      </c>
      <c r="AA76" s="3">
        <f>_FV(Table1[[#This Row],[Company]],"Open")</f>
        <v>117.91</v>
      </c>
      <c r="AB76" s="1">
        <v>7.7968999999999997E-2</v>
      </c>
      <c r="AC76" s="6">
        <f>_FV(Table1[[#This Row],[Company]],"Volume")</f>
        <v>236488</v>
      </c>
      <c r="AD76" s="6">
        <f>_FV(Table1[[#This Row],[Company]],"Volume average",TRUE)</f>
        <v>1019705.41269841</v>
      </c>
      <c r="AE76" s="1" t="str">
        <f>_FV(Table1[[#This Row],[Company]],"Year founded",TRUE)</f>
        <v>2000</v>
      </c>
      <c r="AF76" s="6">
        <f>_FV(Table1[[#This Row],[Company]],"Shares outstanding",TRUE)</f>
        <v>156042405.338696</v>
      </c>
      <c r="AG76" s="1" t="str">
        <f>_FV(Table1[[#This Row],[Company]],"Exchange")</f>
        <v>NYSE</v>
      </c>
      <c r="AH76" s="1" t="str">
        <f>_FV(Table1[[#This Row],[Company]],"Industry")</f>
        <v>Business Services</v>
      </c>
    </row>
    <row r="77" spans="1:34" ht="16.5" x14ac:dyDescent="0.25">
      <c r="A77" s="1">
        <v>50</v>
      </c>
      <c r="B77" s="2" t="e" vm="78">
        <v>#VALUE!</v>
      </c>
      <c r="C77" s="1" t="str">
        <f>_FV(Table1[[#This Row],[Company]],"Ticker symbol",TRUE)</f>
        <v>MO</v>
      </c>
      <c r="D77" s="5">
        <f>_FV(Table1[[#This Row],[Company]],"P/E",TRUE)</f>
        <v>10.845986999999999</v>
      </c>
      <c r="E77" s="5">
        <f>_FV(Table1[[#This Row],[Company]],"Beta")</f>
        <v>0.65653600000000001</v>
      </c>
      <c r="F77" s="7">
        <f>ABS(_FV(Table1[[#This Row],[Company]],"Change (%)",TRUE)/_FV(Table1[[#This Row],[Company]],"Beta"))</f>
        <v>1.3811885410701013E-2</v>
      </c>
      <c r="G77" s="7">
        <f>_FV(Table1[[#This Row],[Company]],"Change (%)",TRUE)</f>
        <v>-9.0679999999999997E-3</v>
      </c>
      <c r="H77" s="7">
        <f>_FV(Table1[[#This Row],[Company]],"Volume")/_FV(Table1[[#This Row],[Company]],"Volume average",TRUE)</f>
        <v>0.23633155654040064</v>
      </c>
      <c r="I77" s="7">
        <f>(Table1[% volume]/(Table1[[#Totals],[% volume]]))</f>
        <v>0.83575691632620885</v>
      </c>
      <c r="J77" s="7">
        <f>_FV(Table1[[#This Row],[Company]],"Volume")/_FV(Table1[[#This Row],[Company]],"Shares outstanding",TRUE)</f>
        <v>8.3482634156632524E-4</v>
      </c>
      <c r="K77" s="7">
        <f>(_FV(Table1[[#This Row],[Company]],"52 week high",TRUE)-_FV(Table1[[#This Row],[Company]],"52 week low",TRUE))/_FV(Table1[[#This Row],[Company]],"Price")</f>
        <v>0.34689035756651415</v>
      </c>
      <c r="L77" s="7">
        <f>(_FV(Table1[[#This Row],[Company]],"High",TRUE)-_FV(Table1[[#This Row],[Company]],"Low",TRUE))/_FV(Table1[[#This Row],[Company]],"Price")</f>
        <v>1.7115743094390748E-2</v>
      </c>
      <c r="M77" s="7">
        <f>(Table1[day range]/Table1[year range])</f>
        <v>4.9340498290180654E-2</v>
      </c>
      <c r="N77" s="9">
        <f>_FV(Table1[[#This Row],[Company]],"Market cap",TRUE)</f>
        <v>111074508054</v>
      </c>
      <c r="O77" s="9">
        <f>_FV(Table1[[#This Row],[Company]],"Previous close",TRUE)*_FV(Table1[[#This Row],[Company]],"Change (%)",TRUE)*_FV(Table1[[#This Row],[Company]],"Shares outstanding",TRUE)</f>
        <v>-1007223639.0336702</v>
      </c>
      <c r="P77" s="7">
        <f>(_FV(Table1[[#This Row],[Company]],"Price")-_FV(Table1[[#This Row],[Company]],"52 week low",TRUE))/_FV(Table1[[#This Row],[Company]],"Price",TRUE)</f>
        <v>8.6426029486527736E-2</v>
      </c>
      <c r="Q77" s="3">
        <f>_FV(Table1[[#This Row],[Company]],"52 week low",TRUE)</f>
        <v>53.91</v>
      </c>
      <c r="R77" s="3">
        <f>_FV(Table1[[#This Row],[Company]],"Low")</f>
        <v>58.54</v>
      </c>
      <c r="S77" s="14">
        <f>_FV(Table1[[#This Row],[Company]],"Price")</f>
        <v>59.01</v>
      </c>
      <c r="T77" s="3">
        <f>_FV(Table1[[#This Row],[Company]],"High")</f>
        <v>59.55</v>
      </c>
      <c r="U77" s="3">
        <f>_FV(Table1[[#This Row],[Company]],"52 week high",TRUE)</f>
        <v>74.38</v>
      </c>
      <c r="V77" s="7">
        <f>(_FV(Table1[[#This Row],[Company]],"52 week high",TRUE)-_FV(Table1[[#This Row],[Company]],"Price"))/_FV(Table1[[#This Row],[Company]],"Price",TRUE)</f>
        <v>0.26046432807998643</v>
      </c>
      <c r="W77" s="7">
        <f>((_FV(Table1[[#This Row],[Company]],"Price")-_FV(Table1[[#This Row],[Company]],"52 week low",TRUE))/(Table1[year range]*_FV(Table1[[#This Row],[Company]],"Price")))</f>
        <v>0.24914509037616031</v>
      </c>
      <c r="X77" s="7">
        <f>((_FV(Table1[[#This Row],[Company]],"Price")-_FV(Table1[[#This Row],[Company]],"Low",TRUE))/(_FV(Table1[[#This Row],[Company]],"High",TRUE)-_FV(Table1[[#This Row],[Company]],"Low",TRUE)))</f>
        <v>0.46534653465346515</v>
      </c>
      <c r="Y77" s="3">
        <f>_FV(Table1[[#This Row],[Company]],"Previous close",TRUE)</f>
        <v>59.55</v>
      </c>
      <c r="Z77" s="17">
        <f>_FV(Table1[[#This Row],[Company]],"Change")</f>
        <v>-0.54</v>
      </c>
      <c r="AA77" s="3">
        <f>_FV(Table1[[#This Row],[Company]],"Open")</f>
        <v>59.36</v>
      </c>
      <c r="AB77" s="1">
        <v>0.44094</v>
      </c>
      <c r="AC77" s="6">
        <f>_FV(Table1[[#This Row],[Company]],"Volume")</f>
        <v>1557144</v>
      </c>
      <c r="AD77" s="6">
        <f>_FV(Table1[[#This Row],[Company]],"Volume average",TRUE)</f>
        <v>6588811.171875</v>
      </c>
      <c r="AE77" s="1" t="str">
        <f>_FV(Table1[[#This Row],[Company]],"Year founded",TRUE)</f>
        <v>1985</v>
      </c>
      <c r="AF77" s="6">
        <f>_FV(Table1[[#This Row],[Company]],"Shares outstanding",TRUE)</f>
        <v>1865231033.65239</v>
      </c>
      <c r="AG77" s="1" t="str">
        <f>_FV(Table1[[#This Row],[Company]],"Exchange")</f>
        <v>NYSE</v>
      </c>
      <c r="AH77" s="1" t="str">
        <f>_FV(Table1[[#This Row],[Company]],"Industry")</f>
        <v>Tobacco</v>
      </c>
    </row>
    <row r="78" spans="1:34" ht="16.5" x14ac:dyDescent="0.25">
      <c r="A78" s="1">
        <v>355</v>
      </c>
      <c r="B78" s="2" t="e" vm="79">
        <v>#VALUE!</v>
      </c>
      <c r="C78" s="1" t="str">
        <f>_FV(Table1[[#This Row],[Company]],"Ticker symbol",TRUE)</f>
        <v>EQT</v>
      </c>
      <c r="D78" s="5">
        <f>_FV(Table1[[#This Row],[Company]],"P/E",TRUE)</f>
        <v>53.763441</v>
      </c>
      <c r="E78" s="5">
        <f>_FV(Table1[[#This Row],[Company]],"Beta")</f>
        <v>0.57606000000000002</v>
      </c>
      <c r="F78" s="7">
        <f>ABS(_FV(Table1[[#This Row],[Company]],"Change (%)",TRUE)/_FV(Table1[[#This Row],[Company]],"Beta"))</f>
        <v>1.5645939659063291E-2</v>
      </c>
      <c r="G78" s="7">
        <f>_FV(Table1[[#This Row],[Company]],"Change (%)",TRUE)</f>
        <v>-9.0130000000000002E-3</v>
      </c>
      <c r="H78" s="7">
        <f>_FV(Table1[[#This Row],[Company]],"Volume")/_FV(Table1[[#This Row],[Company]],"Volume average",TRUE)</f>
        <v>0.23490681219851842</v>
      </c>
      <c r="I78" s="7">
        <f>(Table1[% volume]/(Table1[[#Totals],[% volume]]))</f>
        <v>0.83071848660841896</v>
      </c>
      <c r="J78" s="7">
        <f>_FV(Table1[[#This Row],[Company]],"Volume")/_FV(Table1[[#This Row],[Company]],"Shares outstanding",TRUE)</f>
        <v>2.4834694548563144E-3</v>
      </c>
      <c r="K78" s="7">
        <f>(_FV(Table1[[#This Row],[Company]],"52 week high",TRUE)-_FV(Table1[[#This Row],[Company]],"52 week low",TRUE))/_FV(Table1[[#This Row],[Company]],"Price")</f>
        <v>0.44147884539343613</v>
      </c>
      <c r="L78" s="7">
        <f>(_FV(Table1[[#This Row],[Company]],"High",TRUE)-_FV(Table1[[#This Row],[Company]],"Low",TRUE))/_FV(Table1[[#This Row],[Company]],"Price")</f>
        <v>9.0945037564254816E-3</v>
      </c>
      <c r="M78" s="7">
        <f>(Table1[day range]/Table1[year range])</f>
        <v>2.0600089565606845E-2</v>
      </c>
      <c r="N78" s="9">
        <f>_FV(Table1[[#This Row],[Company]],"Market cap",TRUE)</f>
        <v>13382160000</v>
      </c>
      <c r="O78" s="9">
        <f>_FV(Table1[[#This Row],[Company]],"Previous close",TRUE)*_FV(Table1[[#This Row],[Company]],"Change (%)",TRUE)*_FV(Table1[[#This Row],[Company]],"Shares outstanding",TRUE)</f>
        <v>-120613408.0800001</v>
      </c>
      <c r="P78" s="7">
        <f>(_FV(Table1[[#This Row],[Company]],"Price")-_FV(Table1[[#This Row],[Company]],"52 week low",TRUE))/_FV(Table1[[#This Row],[Company]],"Price",TRUE)</f>
        <v>0.13602214313958078</v>
      </c>
      <c r="Q78" s="3">
        <f>_FV(Table1[[#This Row],[Company]],"52 week low",TRUE)</f>
        <v>43.7</v>
      </c>
      <c r="R78" s="3">
        <f>_FV(Table1[[#This Row],[Company]],"Low")</f>
        <v>50.38</v>
      </c>
      <c r="S78" s="14">
        <f>_FV(Table1[[#This Row],[Company]],"Price")</f>
        <v>50.58</v>
      </c>
      <c r="T78" s="3">
        <f>_FV(Table1[[#This Row],[Company]],"High")</f>
        <v>50.84</v>
      </c>
      <c r="U78" s="3">
        <f>_FV(Table1[[#This Row],[Company]],"52 week high",TRUE)</f>
        <v>66.03</v>
      </c>
      <c r="V78" s="7">
        <f>(_FV(Table1[[#This Row],[Company]],"52 week high",TRUE)-_FV(Table1[[#This Row],[Company]],"Price"))/_FV(Table1[[#This Row],[Company]],"Price",TRUE)</f>
        <v>0.30545670225385535</v>
      </c>
      <c r="W78" s="7">
        <f>((_FV(Table1[[#This Row],[Company]],"Price")-_FV(Table1[[#This Row],[Company]],"52 week low",TRUE))/(Table1[year range]*_FV(Table1[[#This Row],[Company]],"Price")))</f>
        <v>0.30810568741603206</v>
      </c>
      <c r="X78" s="7">
        <f>((_FV(Table1[[#This Row],[Company]],"Price")-_FV(Table1[[#This Row],[Company]],"Low",TRUE))/(_FV(Table1[[#This Row],[Company]],"High",TRUE)-_FV(Table1[[#This Row],[Company]],"Low",TRUE)))</f>
        <v>0.43478260869564211</v>
      </c>
      <c r="Y78" s="3">
        <f>_FV(Table1[[#This Row],[Company]],"Previous close",TRUE)</f>
        <v>51.04</v>
      </c>
      <c r="Z78" s="17">
        <f>_FV(Table1[[#This Row],[Company]],"Change")</f>
        <v>-0.46</v>
      </c>
      <c r="AA78" s="3">
        <f>_FV(Table1[[#This Row],[Company]],"Open")</f>
        <v>50.76</v>
      </c>
      <c r="AB78" s="1">
        <v>5.6903000000000002E-2</v>
      </c>
      <c r="AC78" s="6">
        <f>_FV(Table1[[#This Row],[Company]],"Volume")</f>
        <v>651140</v>
      </c>
      <c r="AD78" s="6">
        <f>_FV(Table1[[#This Row],[Company]],"Volume average",TRUE)</f>
        <v>2771907.6935483902</v>
      </c>
      <c r="AE78" s="1" t="str">
        <f>_FV(Table1[[#This Row],[Company]],"Year founded",TRUE)</f>
        <v>2008</v>
      </c>
      <c r="AF78" s="6">
        <f>_FV(Table1[[#This Row],[Company]],"Shares outstanding",TRUE)</f>
        <v>262189655.172414</v>
      </c>
      <c r="AG78" s="1" t="str">
        <f>_FV(Table1[[#This Row],[Company]],"Exchange")</f>
        <v>NYSE</v>
      </c>
      <c r="AH78" s="1" t="str">
        <f>_FV(Table1[[#This Row],[Company]],"Industry")</f>
        <v>Oil &amp; Gas E&amp;P</v>
      </c>
    </row>
    <row r="79" spans="1:34" ht="16.5" x14ac:dyDescent="0.25">
      <c r="A79" s="1">
        <v>23</v>
      </c>
      <c r="B79" s="2" t="e" vm="80">
        <v>#VALUE!</v>
      </c>
      <c r="C79" s="1" t="str">
        <f>_FV(Table1[[#This Row],[Company]],"Ticker symbol",TRUE)</f>
        <v>BA</v>
      </c>
      <c r="D79" s="5">
        <f>_FV(Table1[[#This Row],[Company]],"P/E",TRUE)</f>
        <v>21.786491999999999</v>
      </c>
      <c r="E79" s="5">
        <f>_FV(Table1[[#This Row],[Company]],"Beta")</f>
        <v>1.4679930000000001</v>
      </c>
      <c r="F79" s="7">
        <f>ABS(_FV(Table1[[#This Row],[Company]],"Change (%)",TRUE)/_FV(Table1[[#This Row],[Company]],"Beta"))</f>
        <v>6.1362690421548332E-3</v>
      </c>
      <c r="G79" s="7">
        <f>_FV(Table1[[#This Row],[Company]],"Change (%)",TRUE)</f>
        <v>-9.0080000000000004E-3</v>
      </c>
      <c r="H79" s="7">
        <f>_FV(Table1[[#This Row],[Company]],"Volume")/_FV(Table1[[#This Row],[Company]],"Volume average",TRUE)</f>
        <v>0.71101998981912273</v>
      </c>
      <c r="I79" s="7">
        <f>(Table1[% volume]/(Table1[[#Totals],[% volume]]))</f>
        <v>2.5144330399056876</v>
      </c>
      <c r="J79" s="7">
        <f>_FV(Table1[[#This Row],[Company]],"Volume")/_FV(Table1[[#This Row],[Company]],"Shares outstanding",TRUE)</f>
        <v>1.36471732820644E-3</v>
      </c>
      <c r="K79" s="7">
        <f>(_FV(Table1[[#This Row],[Company]],"52 week high",TRUE)-_FV(Table1[[#This Row],[Company]],"52 week low",TRUE))/_FV(Table1[[#This Row],[Company]],"Price")</f>
        <v>0.41288652380267521</v>
      </c>
      <c r="L79" s="7">
        <f>(_FV(Table1[[#This Row],[Company]],"High",TRUE)-_FV(Table1[[#This Row],[Company]],"Low",TRUE))/_FV(Table1[[#This Row],[Company]],"Price")</f>
        <v>1.1612253703437303E-2</v>
      </c>
      <c r="M79" s="7">
        <f>(Table1[day range]/Table1[year range])</f>
        <v>2.812456458130122E-2</v>
      </c>
      <c r="N79" s="9">
        <f>_FV(Table1[[#This Row],[Company]],"Market cap",TRUE)</f>
        <v>199957618687.70001</v>
      </c>
      <c r="O79" s="9">
        <f>_FV(Table1[[#This Row],[Company]],"Previous close",TRUE)*_FV(Table1[[#This Row],[Company]],"Change (%)",TRUE)*_FV(Table1[[#This Row],[Company]],"Shares outstanding",TRUE)</f>
        <v>-1801218229.1388011</v>
      </c>
      <c r="P79" s="7">
        <f>(_FV(Table1[[#This Row],[Company]],"Price")-_FV(Table1[[#This Row],[Company]],"52 week low",TRUE))/_FV(Table1[[#This Row],[Company]],"Price",TRUE)</f>
        <v>0.33571120379692215</v>
      </c>
      <c r="Q79" s="3">
        <f>_FV(Table1[[#This Row],[Company]],"52 week low",TRUE)</f>
        <v>230.94</v>
      </c>
      <c r="R79" s="3">
        <f>_FV(Table1[[#This Row],[Company]],"Low")</f>
        <v>347.58300000000003</v>
      </c>
      <c r="S79" s="14">
        <f>_FV(Table1[[#This Row],[Company]],"Price")</f>
        <v>347.65</v>
      </c>
      <c r="T79" s="3">
        <f>_FV(Table1[[#This Row],[Company]],"High")</f>
        <v>351.62</v>
      </c>
      <c r="U79" s="3">
        <f>_FV(Table1[[#This Row],[Company]],"52 week high",TRUE)</f>
        <v>374.48</v>
      </c>
      <c r="V79" s="7">
        <f>(_FV(Table1[[#This Row],[Company]],"52 week high",TRUE)-_FV(Table1[[#This Row],[Company]],"Price"))/_FV(Table1[[#This Row],[Company]],"Price",TRUE)</f>
        <v>7.7175320005753029E-2</v>
      </c>
      <c r="W79" s="7">
        <f>((_FV(Table1[[#This Row],[Company]],"Price")-_FV(Table1[[#This Row],[Company]],"52 week low",TRUE))/(Table1[year range]*_FV(Table1[[#This Row],[Company]],"Price")))</f>
        <v>0.81308346105615137</v>
      </c>
      <c r="X79" s="7">
        <f>((_FV(Table1[[#This Row],[Company]],"Price")-_FV(Table1[[#This Row],[Company]],"Low",TRUE))/(_FV(Table1[[#This Row],[Company]],"High",TRUE)-_FV(Table1[[#This Row],[Company]],"Low",TRUE)))</f>
        <v>1.6596482536524845E-2</v>
      </c>
      <c r="Y79" s="3">
        <f>_FV(Table1[[#This Row],[Company]],"Previous close",TRUE)</f>
        <v>350.81</v>
      </c>
      <c r="Z79" s="17">
        <f>_FV(Table1[[#This Row],[Company]],"Change")</f>
        <v>-3.16</v>
      </c>
      <c r="AA79" s="3">
        <f>_FV(Table1[[#This Row],[Company]],"Open")</f>
        <v>350.5</v>
      </c>
      <c r="AB79" s="1">
        <v>0.81721100000000002</v>
      </c>
      <c r="AC79" s="6">
        <f>_FV(Table1[[#This Row],[Company]],"Volume")</f>
        <v>777873</v>
      </c>
      <c r="AD79" s="6">
        <f>_FV(Table1[[#This Row],[Company]],"Volume average",TRUE)</f>
        <v>1094024.09375</v>
      </c>
      <c r="AE79" s="1" t="str">
        <f>_FV(Table1[[#This Row],[Company]],"Year founded",TRUE)</f>
        <v>1916</v>
      </c>
      <c r="AF79" s="6">
        <f>_FV(Table1[[#This Row],[Company]],"Shares outstanding",TRUE)</f>
        <v>569988366.03204</v>
      </c>
      <c r="AG79" s="1" t="str">
        <f>_FV(Table1[[#This Row],[Company]],"Exchange")</f>
        <v>NYSE</v>
      </c>
      <c r="AH79" s="1" t="str">
        <f>_FV(Table1[[#This Row],[Company]],"Industry")</f>
        <v>Aerospace &amp; Defense</v>
      </c>
    </row>
    <row r="80" spans="1:34" ht="16.5" x14ac:dyDescent="0.25">
      <c r="A80" s="1">
        <v>343</v>
      </c>
      <c r="B80" s="2" t="e" vm="81">
        <v>#VALUE!</v>
      </c>
      <c r="C80" s="1" t="str">
        <f>_FV(Table1[[#This Row],[Company]],"Ticker symbol",TRUE)</f>
        <v>BHGE</v>
      </c>
      <c r="D80" s="1" t="e" vm="31">
        <f>_FV(Table1[[#This Row],[Company]],"P/E",TRUE)</f>
        <v>#VALUE!</v>
      </c>
      <c r="E80" s="19">
        <v>0.68</v>
      </c>
      <c r="F80" s="7">
        <f>ABS(Table1[[#This Row],[% change]]/Table1[[#This Row],[Beta]])</f>
        <v>1.3166176470588233E-2</v>
      </c>
      <c r="G80" s="7">
        <f>_FV(Table1[[#This Row],[Company]],"Change (%)",TRUE)</f>
        <v>-8.9529999999999992E-3</v>
      </c>
      <c r="H80" s="7">
        <f>_FV(Table1[[#This Row],[Company]],"Volume")/_FV(Table1[[#This Row],[Company]],"Volume average",TRUE)</f>
        <v>0.17678199708040246</v>
      </c>
      <c r="I80" s="7">
        <f>(Table1[% volume]/(Table1[[#Totals],[% volume]]))</f>
        <v>0.6251673661559829</v>
      </c>
      <c r="J80" s="7">
        <f>_FV(Table1[[#This Row],[Company]],"Volume")/_FV(Table1[[#This Row],[Company]],"Shares outstanding",TRUE)</f>
        <v>6.163323375867006E-4</v>
      </c>
      <c r="K80" s="7">
        <f>(_FV(Table1[[#This Row],[Company]],"52 week high",TRUE)-_FV(Table1[[#This Row],[Company]],"52 week low",TRUE))/_FV(Table1[[#This Row],[Company]],"Price")</f>
        <v>0.36048178950387155</v>
      </c>
      <c r="L80" s="7">
        <f>(_FV(Table1[[#This Row],[Company]],"High",TRUE)-_FV(Table1[[#This Row],[Company]],"Low",TRUE))/_FV(Table1[[#This Row],[Company]],"Price")</f>
        <v>9.4637223974762923E-3</v>
      </c>
      <c r="M80" s="7">
        <f>(Table1[day range]/Table1[year range])</f>
        <v>2.6252983293555951E-2</v>
      </c>
      <c r="N80" s="9">
        <f>_FV(Table1[[#This Row],[Company]],"Market cap",TRUE)</f>
        <v>38445830560.800003</v>
      </c>
      <c r="O80" s="9">
        <f>_FV(Table1[[#This Row],[Company]],"Previous close",TRUE)*_FV(Table1[[#This Row],[Company]],"Change (%)",TRUE)*_FV(Table1[[#This Row],[Company]],"Shares outstanding",TRUE)</f>
        <v>-344205521.01084131</v>
      </c>
      <c r="P80" s="7">
        <f>(_FV(Table1[[#This Row],[Company]],"Price")-_FV(Table1[[#This Row],[Company]],"52 week low",TRUE))/_FV(Table1[[#This Row],[Company]],"Price",TRUE)</f>
        <v>0.26785202179523937</v>
      </c>
      <c r="Q80" s="3">
        <f>_FV(Table1[[#This Row],[Company]],"52 week low",TRUE)</f>
        <v>25.53</v>
      </c>
      <c r="R80" s="3">
        <f>_FV(Table1[[#This Row],[Company]],"Low")</f>
        <v>34.83</v>
      </c>
      <c r="S80" s="14">
        <f>_FV(Table1[[#This Row],[Company]],"Price")</f>
        <v>34.869999999999997</v>
      </c>
      <c r="T80" s="3">
        <f>_FV(Table1[[#This Row],[Company]],"High")</f>
        <v>35.159999999999997</v>
      </c>
      <c r="U80" s="3">
        <f>_FV(Table1[[#This Row],[Company]],"52 week high",TRUE)</f>
        <v>38.1</v>
      </c>
      <c r="V80" s="7">
        <f>(_FV(Table1[[#This Row],[Company]],"52 week high",TRUE)-_FV(Table1[[#This Row],[Company]],"Price"))/_FV(Table1[[#This Row],[Company]],"Price",TRUE)</f>
        <v>9.2629767708632182E-2</v>
      </c>
      <c r="W80" s="7">
        <f>((_FV(Table1[[#This Row],[Company]],"Price")-_FV(Table1[[#This Row],[Company]],"52 week low",TRUE))/(Table1[year range]*_FV(Table1[[#This Row],[Company]],"Price")))</f>
        <v>0.74303898170246585</v>
      </c>
      <c r="X80" s="7">
        <f>((_FV(Table1[[#This Row],[Company]],"Price")-_FV(Table1[[#This Row],[Company]],"Low",TRUE))/(_FV(Table1[[#This Row],[Company]],"High",TRUE)-_FV(Table1[[#This Row],[Company]],"Low",TRUE)))</f>
        <v>0.12121212121211926</v>
      </c>
      <c r="Y80" s="3">
        <f>_FV(Table1[[#This Row],[Company]],"Previous close",TRUE)</f>
        <v>35.185000000000002</v>
      </c>
      <c r="Z80" s="17">
        <f>_FV(Table1[[#This Row],[Company]],"Change")</f>
        <v>-0.315</v>
      </c>
      <c r="AA80" s="3">
        <f>_FV(Table1[[#This Row],[Company]],"Open")</f>
        <v>35.01</v>
      </c>
      <c r="AB80" s="1">
        <v>5.9532000000000002E-2</v>
      </c>
      <c r="AC80" s="6">
        <f>_FV(Table1[[#This Row],[Company]],"Volume")</f>
        <v>673452</v>
      </c>
      <c r="AD80" s="6">
        <f>_FV(Table1[[#This Row],[Company]],"Volume average",TRUE)</f>
        <v>3809505.5555555602</v>
      </c>
      <c r="AE80" s="1" t="str">
        <f>_FV(Table1[[#This Row],[Company]],"Year founded",TRUE)</f>
        <v>2016</v>
      </c>
      <c r="AF80" s="6">
        <f>_FV(Table1[[#This Row],[Company]],"Shares outstanding",TRUE)</f>
        <v>1092676724.7633901</v>
      </c>
      <c r="AG80" s="1" t="str">
        <f>_FV(Table1[[#This Row],[Company]],"Exchange")</f>
        <v>NYSE</v>
      </c>
      <c r="AH80" s="1" t="str">
        <f>_FV(Table1[[#This Row],[Company]],"Industry")</f>
        <v>Oil &amp; Gas Equipment &amp; Services</v>
      </c>
    </row>
    <row r="81" spans="1:34" ht="16.5" x14ac:dyDescent="0.25">
      <c r="A81" s="1">
        <v>9</v>
      </c>
      <c r="B81" s="2" t="e" vm="82">
        <v>#VALUE!</v>
      </c>
      <c r="C81" s="1" t="str">
        <f>_FV(Table1[[#This Row],[Company]],"Ticker symbol",TRUE)</f>
        <v>XOM</v>
      </c>
      <c r="D81" s="5">
        <f>_FV(Table1[[#This Row],[Company]],"P/E",TRUE)</f>
        <v>16.339869</v>
      </c>
      <c r="E81" s="5">
        <f>_FV(Table1[[#This Row],[Company]],"Beta")</f>
        <v>0.90195800000000004</v>
      </c>
      <c r="F81" s="7">
        <f>ABS(_FV(Table1[[#This Row],[Company]],"Change (%)",TRUE)/_FV(Table1[[#This Row],[Company]],"Beta"))</f>
        <v>9.8208564035132447E-3</v>
      </c>
      <c r="G81" s="7">
        <f>_FV(Table1[[#This Row],[Company]],"Change (%)",TRUE)</f>
        <v>-8.8579999999999996E-3</v>
      </c>
      <c r="H81" s="7">
        <f>_FV(Table1[[#This Row],[Company]],"Volume")/_FV(Table1[[#This Row],[Company]],"Volume average",TRUE)</f>
        <v>0.29838900115866601</v>
      </c>
      <c r="I81" s="7">
        <f>(Table1[% volume]/(Table1[[#Totals],[% volume]]))</f>
        <v>1.0552152878974201</v>
      </c>
      <c r="J81" s="7">
        <f>_FV(Table1[[#This Row],[Company]],"Volume")/_FV(Table1[[#This Row],[Company]],"Shares outstanding",TRUE)</f>
        <v>4.9485988136610689E-4</v>
      </c>
      <c r="K81" s="7">
        <f>(_FV(Table1[[#This Row],[Company]],"52 week high",TRUE)-_FV(Table1[[#This Row],[Company]],"52 week low",TRUE))/_FV(Table1[[#This Row],[Company]],"Price")</f>
        <v>0.21282274081429983</v>
      </c>
      <c r="L81" s="7">
        <f>(_FV(Table1[[#This Row],[Company]],"High",TRUE)-_FV(Table1[[#This Row],[Company]],"Low",TRUE))/_FV(Table1[[#This Row],[Company]],"Price")</f>
        <v>8.9374379344587737E-3</v>
      </c>
      <c r="M81" s="7">
        <f>(Table1[day range]/Table1[year range])</f>
        <v>4.1994750656167923E-2</v>
      </c>
      <c r="N81" s="9">
        <f>_FV(Table1[[#This Row],[Company]],"Market cap",TRUE)</f>
        <v>341560532919.72601</v>
      </c>
      <c r="O81" s="9">
        <f>_FV(Table1[[#This Row],[Company]],"Previous close",TRUE)*_FV(Table1[[#This Row],[Company]],"Change (%)",TRUE)*_FV(Table1[[#This Row],[Company]],"Shares outstanding",TRUE)</f>
        <v>-3025543200.6029358</v>
      </c>
      <c r="P81" s="7">
        <f>(_FV(Table1[[#This Row],[Company]],"Price")-_FV(Table1[[#This Row],[Company]],"52 week low",TRUE))/_FV(Table1[[#This Row],[Company]],"Price",TRUE)</f>
        <v>0.10433217477656406</v>
      </c>
      <c r="Q81" s="3">
        <f>_FV(Table1[[#This Row],[Company]],"52 week low",TRUE)</f>
        <v>72.155000000000001</v>
      </c>
      <c r="R81" s="3">
        <f>_FV(Table1[[#This Row],[Company]],"Low")</f>
        <v>80.510000000000005</v>
      </c>
      <c r="S81" s="14">
        <f>_FV(Table1[[#This Row],[Company]],"Price")</f>
        <v>80.56</v>
      </c>
      <c r="T81" s="3">
        <f>_FV(Table1[[#This Row],[Company]],"High")</f>
        <v>81.23</v>
      </c>
      <c r="U81" s="3">
        <f>_FV(Table1[[#This Row],[Company]],"52 week high",TRUE)</f>
        <v>89.3</v>
      </c>
      <c r="V81" s="7">
        <f>(_FV(Table1[[#This Row],[Company]],"52 week high",TRUE)-_FV(Table1[[#This Row],[Company]],"Price"))/_FV(Table1[[#This Row],[Company]],"Price",TRUE)</f>
        <v>0.10849056603773578</v>
      </c>
      <c r="W81" s="7">
        <f>((_FV(Table1[[#This Row],[Company]],"Price")-_FV(Table1[[#This Row],[Company]],"52 week low",TRUE))/(Table1[year range]*_FV(Table1[[#This Row],[Company]],"Price")))</f>
        <v>0.49023038786818335</v>
      </c>
      <c r="X81" s="7">
        <f>((_FV(Table1[[#This Row],[Company]],"Price")-_FV(Table1[[#This Row],[Company]],"Low",TRUE))/(_FV(Table1[[#This Row],[Company]],"High",TRUE)-_FV(Table1[[#This Row],[Company]],"Low",TRUE)))</f>
        <v>6.9444444444440603E-2</v>
      </c>
      <c r="Y81" s="3">
        <f>_FV(Table1[[#This Row],[Company]],"Previous close",TRUE)</f>
        <v>81.28</v>
      </c>
      <c r="Z81" s="17">
        <f>_FV(Table1[[#This Row],[Company]],"Change")</f>
        <v>-0.72</v>
      </c>
      <c r="AA81" s="3">
        <f>_FV(Table1[[#This Row],[Company]],"Open")</f>
        <v>81.02</v>
      </c>
      <c r="AB81" s="1">
        <v>1.4811049999999999</v>
      </c>
      <c r="AC81" s="6">
        <f>_FV(Table1[[#This Row],[Company]],"Volume")</f>
        <v>2079535</v>
      </c>
      <c r="AD81" s="6">
        <f>_FV(Table1[[#This Row],[Company]],"Volume average",TRUE)</f>
        <v>6969207.953125</v>
      </c>
      <c r="AE81" s="1" t="str">
        <f>_FV(Table1[[#This Row],[Company]],"Year founded",TRUE)</f>
        <v>1882</v>
      </c>
      <c r="AF81" s="6">
        <f>_FV(Table1[[#This Row],[Company]],"Shares outstanding",TRUE)</f>
        <v>4202270336.11868</v>
      </c>
      <c r="AG81" s="1" t="str">
        <f>_FV(Table1[[#This Row],[Company]],"Exchange")</f>
        <v>NYSE</v>
      </c>
      <c r="AH81" s="1" t="str">
        <f>_FV(Table1[[#This Row],[Company]],"Industry")</f>
        <v>Oil &amp; Gas Integrated</v>
      </c>
    </row>
    <row r="82" spans="1:34" ht="16.5" x14ac:dyDescent="0.25">
      <c r="A82" s="1">
        <v>212</v>
      </c>
      <c r="B82" s="2" t="e" vm="83">
        <v>#VALUE!</v>
      </c>
      <c r="C82" s="1" t="str">
        <f>_FV(Table1[[#This Row],[Company]],"Ticker symbol",TRUE)</f>
        <v>FTV</v>
      </c>
      <c r="D82" s="5">
        <f>_FV(Table1[[#This Row],[Company]],"P/E",TRUE)</f>
        <v>24.691358000000001</v>
      </c>
      <c r="E82" s="19">
        <v>0.61</v>
      </c>
      <c r="F82" s="7">
        <f>ABS(Table1[[#This Row],[% change]]/Table1[[#This Row],[Beta]])</f>
        <v>1.4518032786885248E-2</v>
      </c>
      <c r="G82" s="7">
        <f>_FV(Table1[[#This Row],[Company]],"Change (%)",TRUE)</f>
        <v>-8.856000000000001E-3</v>
      </c>
      <c r="H82" s="7">
        <f>_FV(Table1[[#This Row],[Company]],"Volume")/_FV(Table1[[#This Row],[Company]],"Volume average",TRUE)</f>
        <v>0.17228978237963075</v>
      </c>
      <c r="I82" s="7">
        <f>(Table1[% volume]/(Table1[[#Totals],[% volume]]))</f>
        <v>0.60928121214103903</v>
      </c>
      <c r="J82" s="7">
        <f>_FV(Table1[[#This Row],[Company]],"Volume")/_FV(Table1[[#This Row],[Company]],"Shares outstanding",TRUE)</f>
        <v>8.148825790864864E-4</v>
      </c>
      <c r="K82" s="7">
        <f>(_FV(Table1[[#This Row],[Company]],"52 week high",TRUE)-_FV(Table1[[#This Row],[Company]],"52 week low",TRUE))/_FV(Table1[[#This Row],[Company]],"Price")</f>
        <v>0.23155869942913873</v>
      </c>
      <c r="L82" s="7">
        <f>(_FV(Table1[[#This Row],[Company]],"High",TRUE)-_FV(Table1[[#This Row],[Company]],"Low",TRUE))/_FV(Table1[[#This Row],[Company]],"Price")</f>
        <v>1.1293124844874616E-2</v>
      </c>
      <c r="M82" s="7">
        <f>(Table1[day range]/Table1[year range])</f>
        <v>4.8770030548260714E-2</v>
      </c>
      <c r="N82" s="9">
        <f>_FV(Table1[[#This Row],[Company]],"Market cap",TRUE)</f>
        <v>28093147635.654999</v>
      </c>
      <c r="O82" s="9">
        <f>_FV(Table1[[#This Row],[Company]],"Previous close",TRUE)*_FV(Table1[[#This Row],[Company]],"Change (%)",TRUE)*_FV(Table1[[#This Row],[Company]],"Shares outstanding",TRUE)</f>
        <v>-248792915.46136099</v>
      </c>
      <c r="P82" s="7">
        <f>(_FV(Table1[[#This Row],[Company]],"Price")-_FV(Table1[[#This Row],[Company]],"52 week low",TRUE))/_FV(Table1[[#This Row],[Company]],"Price",TRUE)</f>
        <v>0.20611814345991564</v>
      </c>
      <c r="Q82" s="3">
        <f>_FV(Table1[[#This Row],[Company]],"52 week low",TRUE)</f>
        <v>63.970999999999997</v>
      </c>
      <c r="R82" s="3">
        <f>_FV(Table1[[#This Row],[Company]],"Low")</f>
        <v>80.37</v>
      </c>
      <c r="S82" s="14">
        <f>_FV(Table1[[#This Row],[Company]],"Price")</f>
        <v>80.58</v>
      </c>
      <c r="T82" s="3">
        <f>_FV(Table1[[#This Row],[Company]],"High")</f>
        <v>81.28</v>
      </c>
      <c r="U82" s="3">
        <f>_FV(Table1[[#This Row],[Company]],"52 week high",TRUE)</f>
        <v>82.63</v>
      </c>
      <c r="V82" s="7">
        <f>(_FV(Table1[[#This Row],[Company]],"52 week high",TRUE)-_FV(Table1[[#This Row],[Company]],"Price"))/_FV(Table1[[#This Row],[Company]],"Price",TRUE)</f>
        <v>2.5440555969223098E-2</v>
      </c>
      <c r="W82" s="7">
        <f>((_FV(Table1[[#This Row],[Company]],"Price")-_FV(Table1[[#This Row],[Company]],"52 week low",TRUE))/(Table1[year range]*_FV(Table1[[#This Row],[Company]],"Price")))</f>
        <v>0.89013344766600577</v>
      </c>
      <c r="X82" s="7">
        <f>((_FV(Table1[[#This Row],[Company]],"Price")-_FV(Table1[[#This Row],[Company]],"Low",TRUE))/(_FV(Table1[[#This Row],[Company]],"High",TRUE)-_FV(Table1[[#This Row],[Company]],"Low",TRUE)))</f>
        <v>0.23076923076922476</v>
      </c>
      <c r="Y82" s="3">
        <f>_FV(Table1[[#This Row],[Company]],"Previous close",TRUE)</f>
        <v>81.3</v>
      </c>
      <c r="Z82" s="17">
        <f>_FV(Table1[[#This Row],[Company]],"Change")</f>
        <v>-0.72</v>
      </c>
      <c r="AA82" s="3">
        <f>_FV(Table1[[#This Row],[Company]],"Open")</f>
        <v>81.17</v>
      </c>
      <c r="AB82" s="1">
        <v>0.10344399999999999</v>
      </c>
      <c r="AC82" s="6">
        <f>_FV(Table1[[#This Row],[Company]],"Volume")</f>
        <v>281582</v>
      </c>
      <c r="AD82" s="6">
        <f>_FV(Table1[[#This Row],[Company]],"Volume average",TRUE)</f>
        <v>1634351.1269841299</v>
      </c>
      <c r="AE82" s="1" t="str">
        <f>_FV(Table1[[#This Row],[Company]],"Year founded",TRUE)</f>
        <v>2015</v>
      </c>
      <c r="AF82" s="6">
        <f>_FV(Table1[[#This Row],[Company]],"Shares outstanding",TRUE)</f>
        <v>345549171.41027099</v>
      </c>
      <c r="AG82" s="1" t="str">
        <f>_FV(Table1[[#This Row],[Company]],"Exchange")</f>
        <v>NYSE</v>
      </c>
      <c r="AH82" s="1" t="str">
        <f>_FV(Table1[[#This Row],[Company]],"Industry")</f>
        <v>Scientific &amp; Technical Instruments</v>
      </c>
    </row>
    <row r="83" spans="1:34" ht="16.5" x14ac:dyDescent="0.25">
      <c r="A83" s="1">
        <v>474</v>
      </c>
      <c r="B83" s="2" t="e" vm="84">
        <v>#VALUE!</v>
      </c>
      <c r="C83" s="1" t="str">
        <f>_FV(Table1[[#This Row],[Company]],"Ticker symbol",TRUE)</f>
        <v>PNR</v>
      </c>
      <c r="D83" s="5">
        <f>_FV(Table1[[#This Row],[Company]],"P/E",TRUE)</f>
        <v>13.227513</v>
      </c>
      <c r="E83" s="5">
        <f>_FV(Table1[[#This Row],[Company]],"Beta")</f>
        <v>1.3612340000000001</v>
      </c>
      <c r="F83" s="7">
        <f>ABS(_FV(Table1[[#This Row],[Company]],"Change (%)",TRUE)/_FV(Table1[[#This Row],[Company]],"Beta"))</f>
        <v>6.4970460626167133E-3</v>
      </c>
      <c r="G83" s="7">
        <f>_FV(Table1[[#This Row],[Company]],"Change (%)",TRUE)</f>
        <v>-8.8439999999999994E-3</v>
      </c>
      <c r="H83" s="7">
        <f>_FV(Table1[[#This Row],[Company]],"Volume")/_FV(Table1[[#This Row],[Company]],"Volume average",TRUE)</f>
        <v>9.7112330675267672E-2</v>
      </c>
      <c r="I83" s="7">
        <f>(Table1[% volume]/(Table1[[#Totals],[% volume]]))</f>
        <v>0.34342558061448808</v>
      </c>
      <c r="J83" s="7">
        <f>_FV(Table1[[#This Row],[Company]],"Volume")/_FV(Table1[[#This Row],[Company]],"Shares outstanding",TRUE)</f>
        <v>8.9880836953683252E-4</v>
      </c>
      <c r="K83" s="7">
        <f>(_FV(Table1[[#This Row],[Company]],"52 week high",TRUE)-_FV(Table1[[#This Row],[Company]],"52 week low",TRUE))/_FV(Table1[[#This Row],[Company]],"Price")</f>
        <v>0.24133926013726834</v>
      </c>
      <c r="L83" s="7">
        <f>(_FV(Table1[[#This Row],[Company]],"High",TRUE)-_FV(Table1[[#This Row],[Company]],"Low",TRUE))/_FV(Table1[[#This Row],[Company]],"Price")</f>
        <v>1.6700983756577532E-2</v>
      </c>
      <c r="M83" s="7">
        <f>(Table1[day range]/Table1[year range])</f>
        <v>6.9201271882073354E-2</v>
      </c>
      <c r="N83" s="9">
        <f>_FV(Table1[[#This Row],[Company]],"Market cap",TRUE)</f>
        <v>7640592402.96</v>
      </c>
      <c r="O83" s="9">
        <f>_FV(Table1[[#This Row],[Company]],"Previous close",TRUE)*_FV(Table1[[#This Row],[Company]],"Change (%)",TRUE)*_FV(Table1[[#This Row],[Company]],"Shares outstanding",TRUE)</f>
        <v>-67573399.211778373</v>
      </c>
      <c r="P83" s="7">
        <f>(_FV(Table1[[#This Row],[Company]],"Price")-_FV(Table1[[#This Row],[Company]],"52 week low",TRUE))/_FV(Table1[[#This Row],[Company]],"Price",TRUE)</f>
        <v>9.1563320947151722E-2</v>
      </c>
      <c r="Q83" s="3">
        <f>_FV(Table1[[#This Row],[Company]],"52 week low",TRUE)</f>
        <v>39.707767241399999</v>
      </c>
      <c r="R83" s="3">
        <f>_FV(Table1[[#This Row],[Company]],"Low")</f>
        <v>43.44</v>
      </c>
      <c r="S83" s="14">
        <f>_FV(Table1[[#This Row],[Company]],"Price")</f>
        <v>43.71</v>
      </c>
      <c r="T83" s="3">
        <f>_FV(Table1[[#This Row],[Company]],"High")</f>
        <v>44.17</v>
      </c>
      <c r="U83" s="3">
        <f>_FV(Table1[[#This Row],[Company]],"52 week high",TRUE)</f>
        <v>50.256706301999998</v>
      </c>
      <c r="V83" s="7">
        <f>(_FV(Table1[[#This Row],[Company]],"52 week high",TRUE)-_FV(Table1[[#This Row],[Company]],"Price"))/_FV(Table1[[#This Row],[Company]],"Price",TRUE)</f>
        <v>0.14977593919011661</v>
      </c>
      <c r="W83" s="7">
        <f>((_FV(Table1[[#This Row],[Company]],"Price")-_FV(Table1[[#This Row],[Company]],"52 week low",TRUE))/(Table1[year range]*_FV(Table1[[#This Row],[Company]],"Price")))</f>
        <v>0.37939670857975022</v>
      </c>
      <c r="X83" s="7">
        <f>((_FV(Table1[[#This Row],[Company]],"Price")-_FV(Table1[[#This Row],[Company]],"Low",TRUE))/(_FV(Table1[[#This Row],[Company]],"High",TRUE)-_FV(Table1[[#This Row],[Company]],"Low",TRUE)))</f>
        <v>0.36986301369863239</v>
      </c>
      <c r="Y83" s="3">
        <f>_FV(Table1[[#This Row],[Company]],"Previous close",TRUE)</f>
        <v>44.1</v>
      </c>
      <c r="Z83" s="17">
        <f>_FV(Table1[[#This Row],[Company]],"Change")</f>
        <v>-0.39</v>
      </c>
      <c r="AA83" s="3">
        <f>_FV(Table1[[#This Row],[Company]],"Open")</f>
        <v>44.11</v>
      </c>
      <c r="AB83" s="1">
        <v>2.9604999999999999E-2</v>
      </c>
      <c r="AC83" s="6">
        <f>_FV(Table1[[#This Row],[Company]],"Volume")</f>
        <v>155724</v>
      </c>
      <c r="AD83" s="6">
        <f>_FV(Table1[[#This Row],[Company]],"Volume average",TRUE)</f>
        <v>1603545.07936508</v>
      </c>
      <c r="AE83" s="1" t="str">
        <f>_FV(Table1[[#This Row],[Company]],"Year founded",TRUE)</f>
        <v>2013</v>
      </c>
      <c r="AF83" s="6">
        <f>_FV(Table1[[#This Row],[Company]],"Shares outstanding",TRUE)</f>
        <v>173256063.55918401</v>
      </c>
      <c r="AG83" s="1" t="str">
        <f>_FV(Table1[[#This Row],[Company]],"Exchange")</f>
        <v>NYSE</v>
      </c>
      <c r="AH83" s="1" t="str">
        <f>_FV(Table1[[#This Row],[Company]],"Industry")</f>
        <v>Diversified Industrials</v>
      </c>
    </row>
    <row r="84" spans="1:34" ht="16.5" x14ac:dyDescent="0.25">
      <c r="A84" s="1">
        <v>156</v>
      </c>
      <c r="B84" s="2" t="e" vm="85">
        <v>#VALUE!</v>
      </c>
      <c r="C84" s="1" t="str">
        <f>_FV(Table1[[#This Row],[Company]],"Ticker symbol",TRUE)</f>
        <v>STZ</v>
      </c>
      <c r="D84" s="5">
        <f>_FV(Table1[[#This Row],[Company]],"P/E",TRUE)</f>
        <v>15.923567</v>
      </c>
      <c r="E84" s="5">
        <f>_FV(Table1[[#This Row],[Company]],"Beta")</f>
        <v>3.1718999999999997E-2</v>
      </c>
      <c r="F84" s="7">
        <f>ABS(_FV(Table1[[#This Row],[Company]],"Change (%)",TRUE)/_FV(Table1[[#This Row],[Company]],"Beta"))</f>
        <v>0.27589142154544599</v>
      </c>
      <c r="G84" s="7">
        <f>_FV(Table1[[#This Row],[Company]],"Change (%)",TRUE)</f>
        <v>-8.7510000000000001E-3</v>
      </c>
      <c r="H84" s="7">
        <f>_FV(Table1[[#This Row],[Company]],"Volume")/_FV(Table1[[#This Row],[Company]],"Volume average",TRUE)</f>
        <v>0.24574397220314187</v>
      </c>
      <c r="I84" s="7">
        <f>(Table1[% volume]/(Table1[[#Totals],[% volume]]))</f>
        <v>0.86904274410405091</v>
      </c>
      <c r="J84" s="7">
        <f>_FV(Table1[[#This Row],[Company]],"Volume")/_FV(Table1[[#This Row],[Company]],"Shares outstanding",TRUE)</f>
        <v>2.0943173298091553E-3</v>
      </c>
      <c r="K84" s="7">
        <f>(_FV(Table1[[#This Row],[Company]],"52 week high",TRUE)-_FV(Table1[[#This Row],[Company]],"52 week low",TRUE))/_FV(Table1[[#This Row],[Company]],"Price")</f>
        <v>0.20012080661648543</v>
      </c>
      <c r="L84" s="7">
        <f>(_FV(Table1[[#This Row],[Company]],"High",TRUE)-_FV(Table1[[#This Row],[Company]],"Low",TRUE))/_FV(Table1[[#This Row],[Company]],"Price")</f>
        <v>1.0686739150636478E-2</v>
      </c>
      <c r="M84" s="7">
        <f>(Table1[day range]/Table1[year range])</f>
        <v>5.3401439517064851E-2</v>
      </c>
      <c r="N84" s="9">
        <f>_FV(Table1[[#This Row],[Company]],"Market cap",TRUE)</f>
        <v>41101306308.650002</v>
      </c>
      <c r="O84" s="9">
        <f>_FV(Table1[[#This Row],[Company]],"Previous close",TRUE)*_FV(Table1[[#This Row],[Company]],"Change (%)",TRUE)*_FV(Table1[[#This Row],[Company]],"Shares outstanding",TRUE)</f>
        <v>-359677531.50699592</v>
      </c>
      <c r="P84" s="7">
        <f>(_FV(Table1[[#This Row],[Company]],"Price")-_FV(Table1[[#This Row],[Company]],"52 week low",TRUE))/_FV(Table1[[#This Row],[Company]],"Price",TRUE)</f>
        <v>0.10068766843230177</v>
      </c>
      <c r="Q84" s="3">
        <f>_FV(Table1[[#This Row],[Company]],"52 week low",TRUE)</f>
        <v>193.55</v>
      </c>
      <c r="R84" s="3">
        <f>_FV(Table1[[#This Row],[Company]],"Low")</f>
        <v>214.49</v>
      </c>
      <c r="S84" s="14">
        <f>_FV(Table1[[#This Row],[Company]],"Price")</f>
        <v>215.22</v>
      </c>
      <c r="T84" s="3">
        <f>_FV(Table1[[#This Row],[Company]],"High")</f>
        <v>216.79</v>
      </c>
      <c r="U84" s="3">
        <f>_FV(Table1[[#This Row],[Company]],"52 week high",TRUE)</f>
        <v>236.62</v>
      </c>
      <c r="V84" s="7">
        <f>(_FV(Table1[[#This Row],[Company]],"52 week high",TRUE)-_FV(Table1[[#This Row],[Company]],"Price"))/_FV(Table1[[#This Row],[Company]],"Price",TRUE)</f>
        <v>9.9433138184183659E-2</v>
      </c>
      <c r="W84" s="7">
        <f>((_FV(Table1[[#This Row],[Company]],"Price")-_FV(Table1[[#This Row],[Company]],"52 week low",TRUE))/(Table1[year range]*_FV(Table1[[#This Row],[Company]],"Price")))</f>
        <v>0.50313443231947974</v>
      </c>
      <c r="X84" s="7">
        <f>((_FV(Table1[[#This Row],[Company]],"Price")-_FV(Table1[[#This Row],[Company]],"Low",TRUE))/(_FV(Table1[[#This Row],[Company]],"High",TRUE)-_FV(Table1[[#This Row],[Company]],"Low",TRUE)))</f>
        <v>0.31739130434782398</v>
      </c>
      <c r="Y84" s="3">
        <f>_FV(Table1[[#This Row],[Company]],"Previous close",TRUE)</f>
        <v>217.12</v>
      </c>
      <c r="Z84" s="17">
        <f>_FV(Table1[[#This Row],[Company]],"Change")</f>
        <v>-1.9</v>
      </c>
      <c r="AA84" s="3">
        <f>_FV(Table1[[#This Row],[Company]],"Open")</f>
        <v>216.53</v>
      </c>
      <c r="AB84" s="1">
        <v>0.14976200000000001</v>
      </c>
      <c r="AC84" s="6">
        <f>_FV(Table1[[#This Row],[Company]],"Volume")</f>
        <v>396459</v>
      </c>
      <c r="AD84" s="6">
        <f>_FV(Table1[[#This Row],[Company]],"Volume average",TRUE)</f>
        <v>1613301.01587302</v>
      </c>
      <c r="AE84" s="1" t="str">
        <f>_FV(Table1[[#This Row],[Company]],"Year founded",TRUE)</f>
        <v>1972</v>
      </c>
      <c r="AF84" s="6">
        <f>_FV(Table1[[#This Row],[Company]],"Shares outstanding",TRUE)</f>
        <v>189302258.23807099</v>
      </c>
      <c r="AG84" s="1" t="str">
        <f>_FV(Table1[[#This Row],[Company]],"Exchange")</f>
        <v>NYSE</v>
      </c>
      <c r="AH84" s="1" t="str">
        <f>_FV(Table1[[#This Row],[Company]],"Industry")</f>
        <v>Beverages - Wineries &amp; Distilleries</v>
      </c>
    </row>
    <row r="85" spans="1:34" ht="16.5" x14ac:dyDescent="0.25">
      <c r="A85" s="1">
        <v>501</v>
      </c>
      <c r="B85" s="2" t="e" vm="86">
        <v>#VALUE!</v>
      </c>
      <c r="C85" s="1" t="str">
        <f>_FV(Table1[[#This Row],[Company]],"Ticker symbol",TRUE)</f>
        <v>PWR</v>
      </c>
      <c r="D85" s="5">
        <f>_FV(Table1[[#This Row],[Company]],"P/E",TRUE)</f>
        <v>18.181818</v>
      </c>
      <c r="E85" s="5">
        <f>_FV(Table1[[#This Row],[Company]],"Beta")</f>
        <v>0.88722699999999999</v>
      </c>
      <c r="F85" s="7">
        <f>ABS(_FV(Table1[[#This Row],[Company]],"Change (%)",TRUE)/_FV(Table1[[#This Row],[Company]],"Beta"))</f>
        <v>9.7303170440033952E-3</v>
      </c>
      <c r="G85" s="7">
        <f>_FV(Table1[[#This Row],[Company]],"Change (%)",TRUE)</f>
        <v>-8.633E-3</v>
      </c>
      <c r="H85" s="7">
        <f>_FV(Table1[[#This Row],[Company]],"Volume")/_FV(Table1[[#This Row],[Company]],"Volume average",TRUE)</f>
        <v>0.11614013225776532</v>
      </c>
      <c r="I85" s="7">
        <f>(Table1[% volume]/(Table1[[#Totals],[% volume]]))</f>
        <v>0.4107150150338677</v>
      </c>
      <c r="J85" s="7">
        <f>_FV(Table1[[#This Row],[Company]],"Volume")/_FV(Table1[[#This Row],[Company]],"Shares outstanding",TRUE)</f>
        <v>1.002964547494913E-3</v>
      </c>
      <c r="K85" s="7">
        <f>(_FV(Table1[[#This Row],[Company]],"52 week high",TRUE)-_FV(Table1[[#This Row],[Company]],"52 week low",TRUE))/_FV(Table1[[#This Row],[Company]],"Price")</f>
        <v>0.22975326560232215</v>
      </c>
      <c r="L85" s="7">
        <f>(_FV(Table1[[#This Row],[Company]],"High",TRUE)-_FV(Table1[[#This Row],[Company]],"Low",TRUE))/_FV(Table1[[#This Row],[Company]],"Price")</f>
        <v>6.9666182873730619E-3</v>
      </c>
      <c r="M85" s="7">
        <f>(Table1[day range]/Table1[year range])</f>
        <v>3.0322173089071643E-2</v>
      </c>
      <c r="N85" s="9">
        <f>_FV(Table1[[#This Row],[Company]],"Market cap",TRUE)</f>
        <v>5176477835.6000004</v>
      </c>
      <c r="O85" s="9">
        <f>_FV(Table1[[#This Row],[Company]],"Previous close",TRUE)*_FV(Table1[[#This Row],[Company]],"Change (%)",TRUE)*_FV(Table1[[#This Row],[Company]],"Shares outstanding",TRUE)</f>
        <v>-44688533.154734798</v>
      </c>
      <c r="P85" s="7">
        <f>(_FV(Table1[[#This Row],[Company]],"Price")-_FV(Table1[[#This Row],[Company]],"52 week low",TRUE))/_FV(Table1[[#This Row],[Company]],"Price",TRUE)</f>
        <v>6.5602322206095937E-2</v>
      </c>
      <c r="Q85" s="3">
        <f>_FV(Table1[[#This Row],[Company]],"52 week low",TRUE)</f>
        <v>32.19</v>
      </c>
      <c r="R85" s="3">
        <f>_FV(Table1[[#This Row],[Company]],"Low")</f>
        <v>34.5</v>
      </c>
      <c r="S85" s="14">
        <f>_FV(Table1[[#This Row],[Company]],"Price")</f>
        <v>34.450000000000003</v>
      </c>
      <c r="T85" s="3">
        <f>_FV(Table1[[#This Row],[Company]],"High")</f>
        <v>34.74</v>
      </c>
      <c r="U85" s="3">
        <f>_FV(Table1[[#This Row],[Company]],"52 week high",TRUE)</f>
        <v>40.104999999999997</v>
      </c>
      <c r="V85" s="7">
        <f>(_FV(Table1[[#This Row],[Company]],"52 week high",TRUE)-_FV(Table1[[#This Row],[Company]],"Price"))/_FV(Table1[[#This Row],[Company]],"Price",TRUE)</f>
        <v>0.16415094339622624</v>
      </c>
      <c r="W85" s="7">
        <f>((_FV(Table1[[#This Row],[Company]],"Price")-_FV(Table1[[#This Row],[Company]],"52 week low",TRUE))/(Table1[year range]*_FV(Table1[[#This Row],[Company]],"Price")))</f>
        <v>0.28553379658875622</v>
      </c>
      <c r="X85" s="7">
        <f>((_FV(Table1[[#This Row],[Company]],"Price")-_FV(Table1[[#This Row],[Company]],"Low",TRUE))/(_FV(Table1[[#This Row],[Company]],"High",TRUE)-_FV(Table1[[#This Row],[Company]],"Low",TRUE)))</f>
        <v>-0.20833333333331977</v>
      </c>
      <c r="Y85" s="3">
        <f>_FV(Table1[[#This Row],[Company]],"Previous close",TRUE)</f>
        <v>34.75</v>
      </c>
      <c r="Z85" s="17">
        <f>_FV(Table1[[#This Row],[Company]],"Change")</f>
        <v>-0.3</v>
      </c>
      <c r="AA85" s="3">
        <f>_FV(Table1[[#This Row],[Company]],"Open")</f>
        <v>34.72</v>
      </c>
      <c r="AB85" s="1">
        <v>2.0655E-2</v>
      </c>
      <c r="AC85" s="6">
        <f>_FV(Table1[[#This Row],[Company]],"Volume")</f>
        <v>149405</v>
      </c>
      <c r="AD85" s="6">
        <f>_FV(Table1[[#This Row],[Company]],"Volume average",TRUE)</f>
        <v>1286420.0952381</v>
      </c>
      <c r="AE85" s="1" t="str">
        <f>_FV(Table1[[#This Row],[Company]],"Year founded",TRUE)</f>
        <v>1997</v>
      </c>
      <c r="AF85" s="6">
        <f>_FV(Table1[[#This Row],[Company]],"Shares outstanding",TRUE)</f>
        <v>148963390.95251799</v>
      </c>
      <c r="AG85" s="1" t="str">
        <f>_FV(Table1[[#This Row],[Company]],"Exchange")</f>
        <v>NYSE</v>
      </c>
      <c r="AH85" s="1" t="str">
        <f>_FV(Table1[[#This Row],[Company]],"Industry")</f>
        <v>Engineering &amp; Construction</v>
      </c>
    </row>
    <row r="86" spans="1:34" ht="16.5" x14ac:dyDescent="0.25">
      <c r="A86" s="1">
        <v>241</v>
      </c>
      <c r="B86" s="2" t="e" vm="87">
        <v>#VALUE!</v>
      </c>
      <c r="C86" s="1" t="str">
        <f>_FV(Table1[[#This Row],[Company]],"Ticker symbol",TRUE)</f>
        <v>PH</v>
      </c>
      <c r="D86" s="5">
        <f>_FV(Table1[[#This Row],[Company]],"P/E",TRUE)</f>
        <v>23.640661999999999</v>
      </c>
      <c r="E86" s="5">
        <f>_FV(Table1[[#This Row],[Company]],"Beta")</f>
        <v>1.42232</v>
      </c>
      <c r="F86" s="7">
        <f>ABS(_FV(Table1[[#This Row],[Company]],"Change (%)",TRUE)/_FV(Table1[[#This Row],[Company]],"Beta"))</f>
        <v>5.8967039766016091E-3</v>
      </c>
      <c r="G86" s="7">
        <f>_FV(Table1[[#This Row],[Company]],"Change (%)",TRUE)</f>
        <v>-8.3870000000000004E-3</v>
      </c>
      <c r="H86" s="7">
        <f>_FV(Table1[[#This Row],[Company]],"Volume")/_FV(Table1[[#This Row],[Company]],"Volume average",TRUE)</f>
        <v>0.23903621542274381</v>
      </c>
      <c r="I86" s="7">
        <f>(Table1[% volume]/(Table1[[#Totals],[% volume]]))</f>
        <v>0.8453216033291272</v>
      </c>
      <c r="J86" s="7">
        <f>_FV(Table1[[#This Row],[Company]],"Volume")/_FV(Table1[[#This Row],[Company]],"Shares outstanding",TRUE)</f>
        <v>1.9583512477141011E-3</v>
      </c>
      <c r="K86" s="7">
        <f>(_FV(Table1[[#This Row],[Company]],"52 week high",TRUE)-_FV(Table1[[#This Row],[Company]],"52 week low",TRUE))/_FV(Table1[[#This Row],[Company]],"Price")</f>
        <v>0.34951625050692314</v>
      </c>
      <c r="L86" s="7">
        <f>(_FV(Table1[[#This Row],[Company]],"High",TRUE)-_FV(Table1[[#This Row],[Company]],"Low",TRUE))/_FV(Table1[[#This Row],[Company]],"Price")</f>
        <v>1.3237935229708571E-2</v>
      </c>
      <c r="M86" s="7">
        <f>(Table1[day range]/Table1[year range])</f>
        <v>3.7875020719376699E-2</v>
      </c>
      <c r="N86" s="9">
        <f>_FV(Table1[[#This Row],[Company]],"Market cap",TRUE)</f>
        <v>22944941967.101002</v>
      </c>
      <c r="O86" s="9">
        <f>_FV(Table1[[#This Row],[Company]],"Previous close",TRUE)*_FV(Table1[[#This Row],[Company]],"Change (%)",TRUE)*_FV(Table1[[#This Row],[Company]],"Shares outstanding",TRUE)</f>
        <v>-192439228.27807659</v>
      </c>
      <c r="P86" s="7">
        <f>(_FV(Table1[[#This Row],[Company]],"Price")-_FV(Table1[[#This Row],[Company]],"52 week low",TRUE))/_FV(Table1[[#This Row],[Company]],"Price",TRUE)</f>
        <v>0.11667921904872262</v>
      </c>
      <c r="Q86" s="3">
        <f>_FV(Table1[[#This Row],[Company]],"52 week low",TRUE)</f>
        <v>152.47</v>
      </c>
      <c r="R86" s="3">
        <f>_FV(Table1[[#This Row],[Company]],"Low")</f>
        <v>171.82</v>
      </c>
      <c r="S86" s="14">
        <f>_FV(Table1[[#This Row],[Company]],"Price")</f>
        <v>172.61</v>
      </c>
      <c r="T86" s="3">
        <f>_FV(Table1[[#This Row],[Company]],"High")</f>
        <v>174.10499999999999</v>
      </c>
      <c r="U86" s="3">
        <f>_FV(Table1[[#This Row],[Company]],"52 week high",TRUE)</f>
        <v>212.8</v>
      </c>
      <c r="V86" s="7">
        <f>(_FV(Table1[[#This Row],[Company]],"52 week high",TRUE)-_FV(Table1[[#This Row],[Company]],"Price"))/_FV(Table1[[#This Row],[Company]],"Price",TRUE)</f>
        <v>0.23283703145820053</v>
      </c>
      <c r="W86" s="7">
        <f>((_FV(Table1[[#This Row],[Company]],"Price")-_FV(Table1[[#This Row],[Company]],"52 week low",TRUE))/(Table1[year range]*_FV(Table1[[#This Row],[Company]],"Price")))</f>
        <v>0.33383059837560108</v>
      </c>
      <c r="X86" s="7">
        <f>((_FV(Table1[[#This Row],[Company]],"Price")-_FV(Table1[[#This Row],[Company]],"Low",TRUE))/(_FV(Table1[[#This Row],[Company]],"High",TRUE)-_FV(Table1[[#This Row],[Company]],"Low",TRUE)))</f>
        <v>0.34573304157550183</v>
      </c>
      <c r="Y86" s="3">
        <f>_FV(Table1[[#This Row],[Company]],"Previous close",TRUE)</f>
        <v>174.07</v>
      </c>
      <c r="Z86" s="17">
        <f>_FV(Table1[[#This Row],[Company]],"Change")</f>
        <v>-1.46</v>
      </c>
      <c r="AA86" s="3">
        <f>_FV(Table1[[#This Row],[Company]],"Open")</f>
        <v>173.95</v>
      </c>
      <c r="AB86" s="1">
        <v>9.1208999999999998E-2</v>
      </c>
      <c r="AC86" s="6">
        <f>_FV(Table1[[#This Row],[Company]],"Volume")</f>
        <v>258139</v>
      </c>
      <c r="AD86" s="6">
        <f>_FV(Table1[[#This Row],[Company]],"Volume average",TRUE)</f>
        <v>1079915.859375</v>
      </c>
      <c r="AE86" s="1" t="str">
        <f>_FV(Table1[[#This Row],[Company]],"Year founded",TRUE)</f>
        <v>1938</v>
      </c>
      <c r="AF86" s="6">
        <f>_FV(Table1[[#This Row],[Company]],"Shares outstanding",TRUE)</f>
        <v>131814453.766307</v>
      </c>
      <c r="AG86" s="1" t="str">
        <f>_FV(Table1[[#This Row],[Company]],"Exchange")</f>
        <v>NYSE</v>
      </c>
      <c r="AH86" s="1" t="str">
        <f>_FV(Table1[[#This Row],[Company]],"Industry")</f>
        <v>Diversified Industrials</v>
      </c>
    </row>
    <row r="87" spans="1:34" ht="16.5" x14ac:dyDescent="0.25">
      <c r="A87" s="1">
        <v>130</v>
      </c>
      <c r="B87" s="2" t="e" vm="88">
        <v>#VALUE!</v>
      </c>
      <c r="C87" s="1" t="str">
        <f>_FV(Table1[[#This Row],[Company]],"Ticker symbol",TRUE)</f>
        <v>VRTX</v>
      </c>
      <c r="D87" s="5">
        <f>_FV(Table1[[#This Row],[Company]],"P/E",TRUE)</f>
        <v>109.89011000000001</v>
      </c>
      <c r="E87" s="5">
        <f>_FV(Table1[[#This Row],[Company]],"Beta")</f>
        <v>1.48302</v>
      </c>
      <c r="F87" s="7">
        <f>ABS(_FV(Table1[[#This Row],[Company]],"Change (%)",TRUE)/_FV(Table1[[#This Row],[Company]],"Beta"))</f>
        <v>5.5090288735148551E-3</v>
      </c>
      <c r="G87" s="7">
        <f>_FV(Table1[[#This Row],[Company]],"Change (%)",TRUE)</f>
        <v>-8.1700000000000002E-3</v>
      </c>
      <c r="H87" s="7">
        <f>_FV(Table1[[#This Row],[Company]],"Volume")/_FV(Table1[[#This Row],[Company]],"Volume average",TRUE)</f>
        <v>0.20792053720887935</v>
      </c>
      <c r="I87" s="7">
        <f>(Table1[% volume]/(Table1[[#Totals],[% volume]]))</f>
        <v>0.73528490888975206</v>
      </c>
      <c r="J87" s="7">
        <f>_FV(Table1[[#This Row],[Company]],"Volume")/_FV(Table1[[#This Row],[Company]],"Shares outstanding",TRUE)</f>
        <v>1.2800534531997156E-3</v>
      </c>
      <c r="K87" s="7">
        <f>(_FV(Table1[[#This Row],[Company]],"52 week high",TRUE)-_FV(Table1[[#This Row],[Company]],"52 week low",TRUE))/_FV(Table1[[#This Row],[Company]],"Price")</f>
        <v>0.26639018293375744</v>
      </c>
      <c r="L87" s="7">
        <f>(_FV(Table1[[#This Row],[Company]],"High",TRUE)-_FV(Table1[[#This Row],[Company]],"Low",TRUE))/_FV(Table1[[#This Row],[Company]],"Price")</f>
        <v>1.7758777411657774E-2</v>
      </c>
      <c r="M87" s="7">
        <f>(Table1[day range]/Table1[year range])</f>
        <v>6.6664534015781665E-2</v>
      </c>
      <c r="N87" s="9">
        <f>_FV(Table1[[#This Row],[Company]],"Market cap",TRUE)</f>
        <v>44968326866.440002</v>
      </c>
      <c r="O87" s="9">
        <f>_FV(Table1[[#This Row],[Company]],"Previous close",TRUE)*_FV(Table1[[#This Row],[Company]],"Change (%)",TRUE)*_FV(Table1[[#This Row],[Company]],"Shares outstanding",TRUE)</f>
        <v>-367391230.4988144</v>
      </c>
      <c r="P87" s="7">
        <f>(_FV(Table1[[#This Row],[Company]],"Price")-_FV(Table1[[#This Row],[Company]],"52 week low",TRUE))/_FV(Table1[[#This Row],[Company]],"Price",TRUE)</f>
        <v>0.22451994091580507</v>
      </c>
      <c r="Q87" s="3">
        <f>_FV(Table1[[#This Row],[Company]],"52 week low",TRUE)</f>
        <v>136.5</v>
      </c>
      <c r="R87" s="3">
        <f>_FV(Table1[[#This Row],[Company]],"Low")</f>
        <v>175.27</v>
      </c>
      <c r="S87" s="14">
        <f>_FV(Table1[[#This Row],[Company]],"Price")</f>
        <v>176.02</v>
      </c>
      <c r="T87" s="3">
        <f>_FV(Table1[[#This Row],[Company]],"High")</f>
        <v>178.39590000000001</v>
      </c>
      <c r="U87" s="3">
        <f>_FV(Table1[[#This Row],[Company]],"52 week high",TRUE)</f>
        <v>183.39</v>
      </c>
      <c r="V87" s="7">
        <f>(_FV(Table1[[#This Row],[Company]],"52 week high",TRUE)-_FV(Table1[[#This Row],[Company]],"Price"))/_FV(Table1[[#This Row],[Company]],"Price",TRUE)</f>
        <v>4.1870242017952371E-2</v>
      </c>
      <c r="W87" s="7">
        <f>((_FV(Table1[[#This Row],[Company]],"Price")-_FV(Table1[[#This Row],[Company]],"52 week low",TRUE))/(Table1[year range]*_FV(Table1[[#This Row],[Company]],"Price")))</f>
        <v>0.8428236297718068</v>
      </c>
      <c r="X87" s="7">
        <f>((_FV(Table1[[#This Row],[Company]],"Price")-_FV(Table1[[#This Row],[Company]],"Low",TRUE))/(_FV(Table1[[#This Row],[Company]],"High",TRUE)-_FV(Table1[[#This Row],[Company]],"Low",TRUE)))</f>
        <v>0.23993089990082844</v>
      </c>
      <c r="Y87" s="3">
        <f>_FV(Table1[[#This Row],[Company]],"Previous close",TRUE)</f>
        <v>177.47</v>
      </c>
      <c r="Z87" s="17">
        <f>_FV(Table1[[#This Row],[Company]],"Change")</f>
        <v>-1.45</v>
      </c>
      <c r="AA87" s="3">
        <f>_FV(Table1[[#This Row],[Company]],"Open")</f>
        <v>177.25</v>
      </c>
      <c r="AB87" s="1">
        <v>0.186109</v>
      </c>
      <c r="AC87" s="6">
        <f>_FV(Table1[[#This Row],[Company]],"Volume")</f>
        <v>324347</v>
      </c>
      <c r="AD87" s="6">
        <f>_FV(Table1[[#This Row],[Company]],"Volume average",TRUE)</f>
        <v>1559956.53125</v>
      </c>
      <c r="AE87" s="1" t="str">
        <f>_FV(Table1[[#This Row],[Company]],"Year founded",TRUE)</f>
        <v>1989</v>
      </c>
      <c r="AF87" s="6">
        <f>_FV(Table1[[#This Row],[Company]],"Shares outstanding",TRUE)</f>
        <v>253385512.29188001</v>
      </c>
      <c r="AG87" s="1" t="str">
        <f>_FV(Table1[[#This Row],[Company]],"Exchange")</f>
        <v>NASDAQ</v>
      </c>
      <c r="AH87" s="1" t="str">
        <f>_FV(Table1[[#This Row],[Company]],"Industry")</f>
        <v>Biotechnology</v>
      </c>
    </row>
    <row r="88" spans="1:34" ht="16.5" x14ac:dyDescent="0.25">
      <c r="A88" s="1">
        <v>395</v>
      </c>
      <c r="B88" s="2" t="e" vm="89">
        <v>#VALUE!</v>
      </c>
      <c r="C88" s="1" t="str">
        <f>_FV(Table1[[#This Row],[Company]],"Ticker symbol",TRUE)</f>
        <v>HOLX</v>
      </c>
      <c r="D88" s="5">
        <f>_FV(Table1[[#This Row],[Company]],"P/E",TRUE)</f>
        <v>10.460251</v>
      </c>
      <c r="E88" s="5">
        <f>_FV(Table1[[#This Row],[Company]],"Beta")</f>
        <v>0.74125399999999997</v>
      </c>
      <c r="F88" s="7">
        <f>ABS(_FV(Table1[[#This Row],[Company]],"Change (%)",TRUE)/_FV(Table1[[#This Row],[Company]],"Beta"))</f>
        <v>1.1004325103136037E-2</v>
      </c>
      <c r="G88" s="7">
        <f>_FV(Table1[[#This Row],[Company]],"Change (%)",TRUE)</f>
        <v>-8.1569999999999993E-3</v>
      </c>
      <c r="H88" s="7">
        <f>_FV(Table1[[#This Row],[Company]],"Volume")/_FV(Table1[[#This Row],[Company]],"Volume average",TRUE)</f>
        <v>0.15369932101451869</v>
      </c>
      <c r="I88" s="7">
        <f>(Table1[% volume]/(Table1[[#Totals],[% volume]]))</f>
        <v>0.54353837656278847</v>
      </c>
      <c r="J88" s="7">
        <f>_FV(Table1[[#This Row],[Company]],"Volume")/_FV(Table1[[#This Row],[Company]],"Shares outstanding",TRUE)</f>
        <v>1.0987064930044878E-3</v>
      </c>
      <c r="K88" s="7">
        <f>(_FV(Table1[[#This Row],[Company]],"52 week high",TRUE)-_FV(Table1[[#This Row],[Company]],"52 week low",TRUE))/_FV(Table1[[#This Row],[Company]],"Price")</f>
        <v>0.24165457184325112</v>
      </c>
      <c r="L88" s="7">
        <f>(_FV(Table1[[#This Row],[Company]],"High",TRUE)-_FV(Table1[[#This Row],[Company]],"Low",TRUE))/_FV(Table1[[#This Row],[Company]],"Price")</f>
        <v>1.3304305757135875E-2</v>
      </c>
      <c r="M88" s="7">
        <f>(Table1[day range]/Table1[year range])</f>
        <v>5.5055055055054758E-2</v>
      </c>
      <c r="N88" s="9">
        <f>_FV(Table1[[#This Row],[Company]],"Market cap",TRUE)</f>
        <v>11230506635.360001</v>
      </c>
      <c r="O88" s="9">
        <f>_FV(Table1[[#This Row],[Company]],"Previous close",TRUE)*_FV(Table1[[#This Row],[Company]],"Change (%)",TRUE)*_FV(Table1[[#This Row],[Company]],"Shares outstanding",TRUE)</f>
        <v>-91607242.62463139</v>
      </c>
      <c r="P88" s="7">
        <f>(_FV(Table1[[#This Row],[Company]],"Price")-_FV(Table1[[#This Row],[Company]],"52 week low",TRUE))/_FV(Table1[[#This Row],[Company]],"Price",TRUE)</f>
        <v>0.15094339622641512</v>
      </c>
      <c r="Q88" s="3">
        <f>_FV(Table1[[#This Row],[Company]],"52 week low",TRUE)</f>
        <v>35.1</v>
      </c>
      <c r="R88" s="3">
        <f>_FV(Table1[[#This Row],[Company]],"Low")</f>
        <v>41.21</v>
      </c>
      <c r="S88" s="14">
        <f>_FV(Table1[[#This Row],[Company]],"Price")</f>
        <v>41.34</v>
      </c>
      <c r="T88" s="3">
        <f>_FV(Table1[[#This Row],[Company]],"High")</f>
        <v>41.76</v>
      </c>
      <c r="U88" s="3">
        <f>_FV(Table1[[#This Row],[Company]],"52 week high",TRUE)</f>
        <v>45.09</v>
      </c>
      <c r="V88" s="7">
        <f>(_FV(Table1[[#This Row],[Company]],"52 week high",TRUE)-_FV(Table1[[#This Row],[Company]],"Price"))/_FV(Table1[[#This Row],[Company]],"Price",TRUE)</f>
        <v>9.071117561683599E-2</v>
      </c>
      <c r="W88" s="7">
        <f>((_FV(Table1[[#This Row],[Company]],"Price")-_FV(Table1[[#This Row],[Company]],"52 week low",TRUE))/(Table1[year range]*_FV(Table1[[#This Row],[Company]],"Price")))</f>
        <v>0.62462462462462465</v>
      </c>
      <c r="X88" s="7">
        <f>((_FV(Table1[[#This Row],[Company]],"Price")-_FV(Table1[[#This Row],[Company]],"Low",TRUE))/(_FV(Table1[[#This Row],[Company]],"High",TRUE)-_FV(Table1[[#This Row],[Company]],"Low",TRUE)))</f>
        <v>0.23636363636364224</v>
      </c>
      <c r="Y88" s="3">
        <f>_FV(Table1[[#This Row],[Company]],"Previous close",TRUE)</f>
        <v>41.68</v>
      </c>
      <c r="Z88" s="17">
        <f>_FV(Table1[[#This Row],[Company]],"Change")</f>
        <v>-0.34</v>
      </c>
      <c r="AA88" s="3">
        <f>_FV(Table1[[#This Row],[Company]],"Open")</f>
        <v>41.62</v>
      </c>
      <c r="AB88" s="1">
        <v>4.9077999999999997E-2</v>
      </c>
      <c r="AC88" s="6">
        <f>_FV(Table1[[#This Row],[Company]],"Volume")</f>
        <v>296042</v>
      </c>
      <c r="AD88" s="6">
        <f>_FV(Table1[[#This Row],[Company]],"Volume average",TRUE)</f>
        <v>1926111.3064516101</v>
      </c>
      <c r="AE88" s="1" t="str">
        <f>_FV(Table1[[#This Row],[Company]],"Year founded",TRUE)</f>
        <v>1985</v>
      </c>
      <c r="AF88" s="6">
        <f>_FV(Table1[[#This Row],[Company]],"Shares outstanding",TRUE)</f>
        <v>269445936.548944</v>
      </c>
      <c r="AG88" s="1" t="str">
        <f>_FV(Table1[[#This Row],[Company]],"Exchange")</f>
        <v>NASDAQ</v>
      </c>
      <c r="AH88" s="1" t="str">
        <f>_FV(Table1[[#This Row],[Company]],"Industry")</f>
        <v>Medical Instruments &amp; Supplies</v>
      </c>
    </row>
    <row r="89" spans="1:34" ht="16.5" x14ac:dyDescent="0.25">
      <c r="A89" s="1">
        <v>323</v>
      </c>
      <c r="B89" s="2" t="e" vm="90">
        <v>#VALUE!</v>
      </c>
      <c r="C89" s="1" t="str">
        <f>_FV(Table1[[#This Row],[Company]],"Ticker symbol",TRUE)</f>
        <v>EXPE</v>
      </c>
      <c r="D89" s="5">
        <f>_FV(Table1[[#This Row],[Company]],"P/E",TRUE)</f>
        <v>78.125</v>
      </c>
      <c r="E89" s="5">
        <f>_FV(Table1[[#This Row],[Company]],"Beta")</f>
        <v>1.379089</v>
      </c>
      <c r="F89" s="7">
        <f>ABS(_FV(Table1[[#This Row],[Company]],"Change (%)",TRUE)/_FV(Table1[[#This Row],[Company]],"Beta"))</f>
        <v>5.8879448679526854E-3</v>
      </c>
      <c r="G89" s="7">
        <f>_FV(Table1[[#This Row],[Company]],"Change (%)",TRUE)</f>
        <v>-8.1200000000000005E-3</v>
      </c>
      <c r="H89" s="7">
        <f>_FV(Table1[[#This Row],[Company]],"Volume")/_FV(Table1[[#This Row],[Company]],"Volume average",TRUE)</f>
        <v>0.20428498725425229</v>
      </c>
      <c r="I89" s="7">
        <f>(Table1[% volume]/(Table1[[#Totals],[% volume]]))</f>
        <v>0.7224282423332079</v>
      </c>
      <c r="J89" s="7">
        <f>_FV(Table1[[#This Row],[Company]],"Volume")/_FV(Table1[[#This Row],[Company]],"Shares outstanding",TRUE)</f>
        <v>1.9779148181783834E-3</v>
      </c>
      <c r="K89" s="7">
        <f>(_FV(Table1[[#This Row],[Company]],"52 week high",TRUE)-_FV(Table1[[#This Row],[Company]],"52 week low",TRUE))/_FV(Table1[[#This Row],[Company]],"Price")</f>
        <v>0.42234518305161833</v>
      </c>
      <c r="L89" s="7">
        <f>(_FV(Table1[[#This Row],[Company]],"High",TRUE)-_FV(Table1[[#This Row],[Company]],"Low",TRUE))/_FV(Table1[[#This Row],[Company]],"Price")</f>
        <v>1.5109527779883333E-2</v>
      </c>
      <c r="M89" s="7">
        <f>(Table1[day range]/Table1[year range])</f>
        <v>3.5775305096913276E-2</v>
      </c>
      <c r="N89" s="9">
        <f>_FV(Table1[[#This Row],[Company]],"Market cap",TRUE)</f>
        <v>19694666485.119999</v>
      </c>
      <c r="O89" s="9">
        <f>_FV(Table1[[#This Row],[Company]],"Previous close",TRUE)*_FV(Table1[[#This Row],[Company]],"Change (%)",TRUE)*_FV(Table1[[#This Row],[Company]],"Shares outstanding",TRUE)</f>
        <v>-159920691.85917428</v>
      </c>
      <c r="P89" s="7">
        <f>(_FV(Table1[[#This Row],[Company]],"Price")-_FV(Table1[[#This Row],[Company]],"52 week low",TRUE))/_FV(Table1[[#This Row],[Company]],"Price",TRUE)</f>
        <v>0.25324035473357093</v>
      </c>
      <c r="Q89" s="3">
        <f>_FV(Table1[[#This Row],[Company]],"52 week low",TRUE)</f>
        <v>98.52</v>
      </c>
      <c r="R89" s="3">
        <f>_FV(Table1[[#This Row],[Company]],"Low")</f>
        <v>131.03</v>
      </c>
      <c r="S89" s="14">
        <f>_FV(Table1[[#This Row],[Company]],"Price")</f>
        <v>131.93</v>
      </c>
      <c r="T89" s="3">
        <f>_FV(Table1[[#This Row],[Company]],"High")</f>
        <v>133.02340000000001</v>
      </c>
      <c r="U89" s="3">
        <f>_FV(Table1[[#This Row],[Company]],"52 week high",TRUE)</f>
        <v>154.24</v>
      </c>
      <c r="V89" s="7">
        <f>(_FV(Table1[[#This Row],[Company]],"52 week high",TRUE)-_FV(Table1[[#This Row],[Company]],"Price"))/_FV(Table1[[#This Row],[Company]],"Price",TRUE)</f>
        <v>0.16910482831804746</v>
      </c>
      <c r="W89" s="7">
        <f>((_FV(Table1[[#This Row],[Company]],"Price")-_FV(Table1[[#This Row],[Company]],"52 week low",TRUE))/(Table1[year range]*_FV(Table1[[#This Row],[Company]],"Price")))</f>
        <v>0.59960516870064617</v>
      </c>
      <c r="X89" s="7">
        <f>((_FV(Table1[[#This Row],[Company]],"Price")-_FV(Table1[[#This Row],[Company]],"Low",TRUE))/(_FV(Table1[[#This Row],[Company]],"High",TRUE)-_FV(Table1[[#This Row],[Company]],"Low",TRUE)))</f>
        <v>0.45148991672519412</v>
      </c>
      <c r="Y89" s="3">
        <f>_FV(Table1[[#This Row],[Company]],"Previous close",TRUE)</f>
        <v>133.01</v>
      </c>
      <c r="Z89" s="17">
        <f>_FV(Table1[[#This Row],[Company]],"Change")</f>
        <v>-1.08</v>
      </c>
      <c r="AA89" s="3">
        <f>_FV(Table1[[#This Row],[Company]],"Open")</f>
        <v>132.66</v>
      </c>
      <c r="AB89" s="1">
        <v>6.3771999999999995E-2</v>
      </c>
      <c r="AC89" s="6">
        <f>_FV(Table1[[#This Row],[Company]],"Volume")</f>
        <v>292868</v>
      </c>
      <c r="AD89" s="6">
        <f>_FV(Table1[[#This Row],[Company]],"Volume average",TRUE)</f>
        <v>1433624.68253968</v>
      </c>
      <c r="AE89" s="1" t="str">
        <f>_FV(Table1[[#This Row],[Company]],"Year founded",TRUE)</f>
        <v>2005</v>
      </c>
      <c r="AF89" s="6">
        <f>_FV(Table1[[#This Row],[Company]],"Shares outstanding",TRUE)</f>
        <v>148069066.12375</v>
      </c>
      <c r="AG89" s="1" t="str">
        <f>_FV(Table1[[#This Row],[Company]],"Exchange")</f>
        <v>NASDAQ</v>
      </c>
      <c r="AH89" s="1" t="str">
        <f>_FV(Table1[[#This Row],[Company]],"Industry")</f>
        <v>Leisure</v>
      </c>
    </row>
    <row r="90" spans="1:34" ht="16.5" x14ac:dyDescent="0.25">
      <c r="A90" s="1">
        <v>257</v>
      </c>
      <c r="B90" s="2" t="e" vm="91">
        <v>#VALUE!</v>
      </c>
      <c r="C90" s="1" t="str">
        <f>_FV(Table1[[#This Row],[Company]],"Ticker symbol",TRUE)</f>
        <v>MSI</v>
      </c>
      <c r="D90" s="5">
        <f>_FV(Table1[[#This Row],[Company]],"P/E",TRUE)</f>
        <v>27.173912999999999</v>
      </c>
      <c r="E90" s="5">
        <f>_FV(Table1[[#This Row],[Company]],"Beta")</f>
        <v>0.387077</v>
      </c>
      <c r="F90" s="7">
        <f>ABS(_FV(Table1[[#This Row],[Company]],"Change (%)",TRUE)/_FV(Table1[[#This Row],[Company]],"Beta"))</f>
        <v>2.092348550805137E-2</v>
      </c>
      <c r="G90" s="7">
        <f>_FV(Table1[[#This Row],[Company]],"Change (%)",TRUE)</f>
        <v>-8.0990000000000003E-3</v>
      </c>
      <c r="H90" s="7">
        <f>_FV(Table1[[#This Row],[Company]],"Volume")/_FV(Table1[[#This Row],[Company]],"Volume average",TRUE)</f>
        <v>0.18369933521706358</v>
      </c>
      <c r="I90" s="7">
        <f>(Table1[% volume]/(Table1[[#Totals],[% volume]]))</f>
        <v>0.64962966511813314</v>
      </c>
      <c r="J90" s="7">
        <f>_FV(Table1[[#This Row],[Company]],"Volume")/_FV(Table1[[#This Row],[Company]],"Shares outstanding",TRUE)</f>
        <v>1.2446737232412759E-3</v>
      </c>
      <c r="K90" s="7">
        <f>(_FV(Table1[[#This Row],[Company]],"52 week high",TRUE)-_FV(Table1[[#This Row],[Company]],"52 week low",TRUE))/_FV(Table1[[#This Row],[Company]],"Price")</f>
        <v>0.35366158460384906</v>
      </c>
      <c r="L90" s="7">
        <f>(_FV(Table1[[#This Row],[Company]],"High",TRUE)-_FV(Table1[[#This Row],[Company]],"Low",TRUE))/_FV(Table1[[#This Row],[Company]],"Price")</f>
        <v>1.2996750812296945E-2</v>
      </c>
      <c r="M90" s="7">
        <f>(Table1[day range]/Table1[year range])</f>
        <v>3.6749116607773906E-2</v>
      </c>
      <c r="N90" s="9">
        <f>_FV(Table1[[#This Row],[Company]],"Market cap",TRUE)</f>
        <v>19506092148.209999</v>
      </c>
      <c r="O90" s="9">
        <f>_FV(Table1[[#This Row],[Company]],"Previous close",TRUE)*_FV(Table1[[#This Row],[Company]],"Change (%)",TRUE)*_FV(Table1[[#This Row],[Company]],"Shares outstanding",TRUE)</f>
        <v>-157979840.3083531</v>
      </c>
      <c r="P90" s="7">
        <f>(_FV(Table1[[#This Row],[Company]],"Price")-_FV(Table1[[#This Row],[Company]],"52 week low",TRUE))/_FV(Table1[[#This Row],[Company]],"Price",TRUE)</f>
        <v>0.30967258185453639</v>
      </c>
      <c r="Q90" s="3">
        <f>_FV(Table1[[#This Row],[Company]],"52 week low",TRUE)</f>
        <v>82.86</v>
      </c>
      <c r="R90" s="3">
        <f>_FV(Table1[[#This Row],[Company]],"Low")</f>
        <v>120.02</v>
      </c>
      <c r="S90" s="14">
        <f>_FV(Table1[[#This Row],[Company]],"Price")</f>
        <v>120.03</v>
      </c>
      <c r="T90" s="3">
        <f>_FV(Table1[[#This Row],[Company]],"High")</f>
        <v>121.58</v>
      </c>
      <c r="U90" s="3">
        <f>_FV(Table1[[#This Row],[Company]],"52 week high",TRUE)</f>
        <v>125.31</v>
      </c>
      <c r="V90" s="7">
        <f>(_FV(Table1[[#This Row],[Company]],"52 week high",TRUE)-_FV(Table1[[#This Row],[Company]],"Price"))/_FV(Table1[[#This Row],[Company]],"Price",TRUE)</f>
        <v>4.3989002749312681E-2</v>
      </c>
      <c r="W90" s="7">
        <f>((_FV(Table1[[#This Row],[Company]],"Price")-_FV(Table1[[#This Row],[Company]],"52 week low",TRUE))/(Table1[year range]*_FV(Table1[[#This Row],[Company]],"Price")))</f>
        <v>0.87561837455830382</v>
      </c>
      <c r="X90" s="7">
        <f>((_FV(Table1[[#This Row],[Company]],"Price")-_FV(Table1[[#This Row],[Company]],"Low",TRUE))/(_FV(Table1[[#This Row],[Company]],"High",TRUE)-_FV(Table1[[#This Row],[Company]],"Low",TRUE)))</f>
        <v>6.41025641025968E-3</v>
      </c>
      <c r="Y90" s="3">
        <f>_FV(Table1[[#This Row],[Company]],"Previous close",TRUE)</f>
        <v>121.01</v>
      </c>
      <c r="Z90" s="17">
        <f>_FV(Table1[[#This Row],[Company]],"Change")</f>
        <v>-0.98</v>
      </c>
      <c r="AA90" s="3">
        <f>_FV(Table1[[#This Row],[Company]],"Open")</f>
        <v>121.56</v>
      </c>
      <c r="AB90" s="1">
        <v>8.4263000000000005E-2</v>
      </c>
      <c r="AC90" s="6">
        <f>_FV(Table1[[#This Row],[Company]],"Volume")</f>
        <v>200634</v>
      </c>
      <c r="AD90" s="6">
        <f>_FV(Table1[[#This Row],[Company]],"Volume average",TRUE)</f>
        <v>1092186.859375</v>
      </c>
      <c r="AE90" s="1" t="str">
        <f>_FV(Table1[[#This Row],[Company]],"Year founded",TRUE)</f>
        <v>1928</v>
      </c>
      <c r="AF90" s="6">
        <f>_FV(Table1[[#This Row],[Company]],"Shares outstanding",TRUE)</f>
        <v>161194051.30328101</v>
      </c>
      <c r="AG90" s="1" t="str">
        <f>_FV(Table1[[#This Row],[Company]],"Exchange")</f>
        <v>NYSE</v>
      </c>
      <c r="AH90" s="1" t="str">
        <f>_FV(Table1[[#This Row],[Company]],"Industry")</f>
        <v>Communication Equipment</v>
      </c>
    </row>
    <row r="91" spans="1:34" ht="16.5" x14ac:dyDescent="0.25">
      <c r="A91" s="1">
        <v>103</v>
      </c>
      <c r="B91" s="2" t="e" vm="92">
        <v>#VALUE!</v>
      </c>
      <c r="C91" s="1" t="str">
        <f>_FV(Table1[[#This Row],[Company]],"Ticker symbol",TRUE)</f>
        <v>GD</v>
      </c>
      <c r="D91" s="5">
        <f>_FV(Table1[[#This Row],[Company]],"P/E",TRUE)</f>
        <v>19.569472000000001</v>
      </c>
      <c r="E91" s="5">
        <f>_FV(Table1[[#This Row],[Company]],"Beta")</f>
        <v>0.82678399999999996</v>
      </c>
      <c r="F91" s="7">
        <f>ABS(_FV(Table1[[#This Row],[Company]],"Change (%)",TRUE)/_FV(Table1[[#This Row],[Company]],"Beta"))</f>
        <v>9.4897820954445173E-3</v>
      </c>
      <c r="G91" s="7">
        <f>_FV(Table1[[#This Row],[Company]],"Change (%)",TRUE)</f>
        <v>-7.8459999999999988E-3</v>
      </c>
      <c r="H91" s="7">
        <f>_FV(Table1[[#This Row],[Company]],"Volume")/_FV(Table1[[#This Row],[Company]],"Volume average",TRUE)</f>
        <v>0.23720501913775438</v>
      </c>
      <c r="I91" s="7">
        <f>(Table1[% volume]/(Table1[[#Totals],[% volume]]))</f>
        <v>0.83884580727914371</v>
      </c>
      <c r="J91" s="7">
        <f>_FV(Table1[[#This Row],[Company]],"Volume")/_FV(Table1[[#This Row],[Company]],"Shares outstanding",TRUE)</f>
        <v>1.1872498171200117E-3</v>
      </c>
      <c r="K91" s="7">
        <f>(_FV(Table1[[#This Row],[Company]],"52 week high",TRUE)-_FV(Table1[[#This Row],[Company]],"52 week low",TRUE))/_FV(Table1[[#This Row],[Company]],"Price")</f>
        <v>0.23515970011297108</v>
      </c>
      <c r="L91" s="7">
        <f>(_FV(Table1[[#This Row],[Company]],"High",TRUE)-_FV(Table1[[#This Row],[Company]],"Low",TRUE))/_FV(Table1[[#This Row],[Company]],"Price")</f>
        <v>1.2426825510937595E-2</v>
      </c>
      <c r="M91" s="7">
        <f>(Table1[day range]/Table1[year range])</f>
        <v>5.2844196964733879E-2</v>
      </c>
      <c r="N91" s="9">
        <f>_FV(Table1[[#This Row],[Company]],"Market cap",TRUE)</f>
        <v>57759976283.970398</v>
      </c>
      <c r="O91" s="9">
        <f>_FV(Table1[[#This Row],[Company]],"Previous close",TRUE)*_FV(Table1[[#This Row],[Company]],"Change (%)",TRUE)*_FV(Table1[[#This Row],[Company]],"Shares outstanding",TRUE)</f>
        <v>-453184773.9240312</v>
      </c>
      <c r="P91" s="7">
        <f>(_FV(Table1[[#This Row],[Company]],"Price")-_FV(Table1[[#This Row],[Company]],"52 week low",TRUE))/_FV(Table1[[#This Row],[Company]],"Price",TRUE)</f>
        <v>5.4097771387490994E-2</v>
      </c>
      <c r="Q91" s="3">
        <f>_FV(Table1[[#This Row],[Company]],"52 week low",TRUE)</f>
        <v>184.20500000000001</v>
      </c>
      <c r="R91" s="3">
        <f>_FV(Table1[[#This Row],[Company]],"Low")</f>
        <v>194.02</v>
      </c>
      <c r="S91" s="14">
        <f>_FV(Table1[[#This Row],[Company]],"Price")</f>
        <v>194.74</v>
      </c>
      <c r="T91" s="3">
        <f>_FV(Table1[[#This Row],[Company]],"High")</f>
        <v>196.44</v>
      </c>
      <c r="U91" s="3">
        <f>_FV(Table1[[#This Row],[Company]],"52 week high",TRUE)</f>
        <v>230</v>
      </c>
      <c r="V91" s="7">
        <f>(_FV(Table1[[#This Row],[Company]],"52 week high",TRUE)-_FV(Table1[[#This Row],[Company]],"Price"))/_FV(Table1[[#This Row],[Company]],"Price",TRUE)</f>
        <v>0.18106192872548008</v>
      </c>
      <c r="W91" s="7">
        <f>((_FV(Table1[[#This Row],[Company]],"Price")-_FV(Table1[[#This Row],[Company]],"52 week low",TRUE))/(Table1[year range]*_FV(Table1[[#This Row],[Company]],"Price")))</f>
        <v>0.2300469483568075</v>
      </c>
      <c r="X91" s="7">
        <f>((_FV(Table1[[#This Row],[Company]],"Price")-_FV(Table1[[#This Row],[Company]],"Low",TRUE))/(_FV(Table1[[#This Row],[Company]],"High",TRUE)-_FV(Table1[[#This Row],[Company]],"Low",TRUE)))</f>
        <v>0.29752066115702586</v>
      </c>
      <c r="Y91" s="3">
        <f>_FV(Table1[[#This Row],[Company]],"Previous close",TRUE)</f>
        <v>196.28</v>
      </c>
      <c r="Z91" s="17">
        <f>_FV(Table1[[#This Row],[Company]],"Change")</f>
        <v>-1.54</v>
      </c>
      <c r="AA91" s="3">
        <f>_FV(Table1[[#This Row],[Company]],"Open")</f>
        <v>196.27</v>
      </c>
      <c r="AB91" s="1">
        <v>0.22941300000000001</v>
      </c>
      <c r="AC91" s="6">
        <f>_FV(Table1[[#This Row],[Company]],"Volume")</f>
        <v>349376</v>
      </c>
      <c r="AD91" s="6">
        <f>_FV(Table1[[#This Row],[Company]],"Volume average",TRUE)</f>
        <v>1472886.203125</v>
      </c>
      <c r="AE91" s="1" t="str">
        <f>_FV(Table1[[#This Row],[Company]],"Year founded",TRUE)</f>
        <v>1952</v>
      </c>
      <c r="AF91" s="6">
        <f>_FV(Table1[[#This Row],[Company]],"Shares outstanding",TRUE)</f>
        <v>294273366.02797198</v>
      </c>
      <c r="AG91" s="1" t="str">
        <f>_FV(Table1[[#This Row],[Company]],"Exchange")</f>
        <v>NYSE</v>
      </c>
      <c r="AH91" s="1" t="str">
        <f>_FV(Table1[[#This Row],[Company]],"Industry")</f>
        <v>Aerospace &amp; Defense</v>
      </c>
    </row>
    <row r="92" spans="1:34" ht="16.5" x14ac:dyDescent="0.25">
      <c r="A92" s="1">
        <v>335</v>
      </c>
      <c r="B92" s="2" t="e" vm="93">
        <v>#VALUE!</v>
      </c>
      <c r="C92" s="1" t="str">
        <f>_FV(Table1[[#This Row],[Company]],"Ticker symbol",TRUE)</f>
        <v>DGX</v>
      </c>
      <c r="D92" s="5">
        <f>_FV(Table1[[#This Row],[Company]],"P/E",TRUE)</f>
        <v>18.656715999999999</v>
      </c>
      <c r="E92" s="5">
        <f>_FV(Table1[[#This Row],[Company]],"Beta")</f>
        <v>0.72930200000000001</v>
      </c>
      <c r="F92" s="7">
        <f>ABS(_FV(Table1[[#This Row],[Company]],"Change (%)",TRUE)/_FV(Table1[[#This Row],[Company]],"Beta"))</f>
        <v>1.0708869576663714E-2</v>
      </c>
      <c r="G92" s="7">
        <f>_FV(Table1[[#This Row],[Company]],"Change (%)",TRUE)</f>
        <v>-7.8100000000000001E-3</v>
      </c>
      <c r="H92" s="7">
        <f>_FV(Table1[[#This Row],[Company]],"Volume")/_FV(Table1[[#This Row],[Company]],"Volume average",TRUE)</f>
        <v>0.14381996420949605</v>
      </c>
      <c r="I92" s="7">
        <f>(Table1[% volume]/(Table1[[#Totals],[% volume]]))</f>
        <v>0.50860126998455379</v>
      </c>
      <c r="J92" s="7">
        <f>_FV(Table1[[#This Row],[Company]],"Volume")/_FV(Table1[[#This Row],[Company]],"Shares outstanding",TRUE)</f>
        <v>9.7377938213845491E-4</v>
      </c>
      <c r="K92" s="7">
        <f>(_FV(Table1[[#This Row],[Company]],"52 week high",TRUE)-_FV(Table1[[#This Row],[Company]],"52 week low",TRUE))/_FV(Table1[[#This Row],[Company]],"Price")</f>
        <v>0.2443744791184369</v>
      </c>
      <c r="L92" s="7">
        <f>(_FV(Table1[[#This Row],[Company]],"High",TRUE)-_FV(Table1[[#This Row],[Company]],"Low",TRUE))/_FV(Table1[[#This Row],[Company]],"Price")</f>
        <v>1.111214001296419E-2</v>
      </c>
      <c r="M92" s="7">
        <f>(Table1[day range]/Table1[year range])</f>
        <v>4.547176960970075E-2</v>
      </c>
      <c r="N92" s="9">
        <f>_FV(Table1[[#This Row],[Company]],"Market cap",TRUE)</f>
        <v>14765467891.120001</v>
      </c>
      <c r="O92" s="9">
        <f>_FV(Table1[[#This Row],[Company]],"Previous close",TRUE)*_FV(Table1[[#This Row],[Company]],"Change (%)",TRUE)*_FV(Table1[[#This Row],[Company]],"Shares outstanding",TRUE)</f>
        <v>-115318304.22964698</v>
      </c>
      <c r="P92" s="7">
        <f>(_FV(Table1[[#This Row],[Company]],"Price")-_FV(Table1[[#This Row],[Company]],"52 week low",TRUE))/_FV(Table1[[#This Row],[Company]],"Price",TRUE)</f>
        <v>0.16566348735994074</v>
      </c>
      <c r="Q92" s="3">
        <f>_FV(Table1[[#This Row],[Company]],"52 week low",TRUE)</f>
        <v>90.1</v>
      </c>
      <c r="R92" s="3">
        <f>_FV(Table1[[#This Row],[Company]],"Low")</f>
        <v>107.94</v>
      </c>
      <c r="S92" s="14">
        <f>_FV(Table1[[#This Row],[Company]],"Price")</f>
        <v>107.99</v>
      </c>
      <c r="T92" s="3">
        <f>_FV(Table1[[#This Row],[Company]],"High")</f>
        <v>109.14</v>
      </c>
      <c r="U92" s="3">
        <f>_FV(Table1[[#This Row],[Company]],"52 week high",TRUE)</f>
        <v>116.49</v>
      </c>
      <c r="V92" s="7">
        <f>(_FV(Table1[[#This Row],[Company]],"52 week high",TRUE)-_FV(Table1[[#This Row],[Company]],"Price"))/_FV(Table1[[#This Row],[Company]],"Price",TRUE)</f>
        <v>7.8710991758496163E-2</v>
      </c>
      <c r="W92" s="7">
        <f>((_FV(Table1[[#This Row],[Company]],"Price")-_FV(Table1[[#This Row],[Company]],"52 week low",TRUE))/(Table1[year range]*_FV(Table1[[#This Row],[Company]],"Price")))</f>
        <v>0.67790829859795376</v>
      </c>
      <c r="X92" s="7">
        <f>((_FV(Table1[[#This Row],[Company]],"Price")-_FV(Table1[[#This Row],[Company]],"Low",TRUE))/(_FV(Table1[[#This Row],[Company]],"High",TRUE)-_FV(Table1[[#This Row],[Company]],"Low",TRUE)))</f>
        <v>4.1666666666664201E-2</v>
      </c>
      <c r="Y92" s="3">
        <f>_FV(Table1[[#This Row],[Company]],"Previous close",TRUE)</f>
        <v>108.84</v>
      </c>
      <c r="Z92" s="17">
        <f>_FV(Table1[[#This Row],[Company]],"Change")</f>
        <v>-0.85</v>
      </c>
      <c r="AA92" s="3">
        <f>_FV(Table1[[#This Row],[Company]],"Open")</f>
        <v>108.91</v>
      </c>
      <c r="AB92" s="1">
        <v>6.0565000000000001E-2</v>
      </c>
      <c r="AC92" s="6">
        <f>_FV(Table1[[#This Row],[Company]],"Volume")</f>
        <v>132105</v>
      </c>
      <c r="AD92" s="6">
        <f>_FV(Table1[[#This Row],[Company]],"Volume average",TRUE)</f>
        <v>918544.24193548399</v>
      </c>
      <c r="AE92" s="1" t="str">
        <f>_FV(Table1[[#This Row],[Company]],"Year founded",TRUE)</f>
        <v>1990</v>
      </c>
      <c r="AF92" s="6">
        <f>_FV(Table1[[#This Row],[Company]],"Shares outstanding",TRUE)</f>
        <v>135662145.26938599</v>
      </c>
      <c r="AG92" s="1" t="str">
        <f>_FV(Table1[[#This Row],[Company]],"Exchange")</f>
        <v>NYSE</v>
      </c>
      <c r="AH92" s="1" t="str">
        <f>_FV(Table1[[#This Row],[Company]],"Industry")</f>
        <v>Diagnostics &amp; Research</v>
      </c>
    </row>
    <row r="93" spans="1:34" ht="16.5" x14ac:dyDescent="0.25">
      <c r="A93" s="1">
        <v>117</v>
      </c>
      <c r="B93" s="2" t="e" vm="94">
        <v>#VALUE!</v>
      </c>
      <c r="C93" s="1" t="str">
        <f>_FV(Table1[[#This Row],[Company]],"Ticker symbol",TRUE)</f>
        <v>FOXA</v>
      </c>
      <c r="D93" s="5">
        <f>_FV(Table1[[#This Row],[Company]],"P/E",TRUE)</f>
        <v>20.964361</v>
      </c>
      <c r="E93" s="5">
        <f>_FV(Table1[[#This Row],[Company]],"Beta")</f>
        <v>1.2617659999999999</v>
      </c>
      <c r="F93" s="7">
        <f>ABS(_FV(Table1[[#This Row],[Company]],"Change (%)",TRUE)/_FV(Table1[[#This Row],[Company]],"Beta"))</f>
        <v>6.0954249837133039E-3</v>
      </c>
      <c r="G93" s="7">
        <f>_FV(Table1[[#This Row],[Company]],"Change (%)",TRUE)</f>
        <v>-7.6909999999999999E-3</v>
      </c>
      <c r="H93" s="7">
        <f>_FV(Table1[[#This Row],[Company]],"Volume")/_FV(Table1[[#This Row],[Company]],"Volume average",TRUE)</f>
        <v>0.18792966243852802</v>
      </c>
      <c r="I93" s="7">
        <f>(Table1[% volume]/(Table1[[#Totals],[% volume]]))</f>
        <v>0.6645896869003175</v>
      </c>
      <c r="J93" s="7">
        <f>_FV(Table1[[#This Row],[Company]],"Volume")/_FV(Table1[[#This Row],[Company]],"Shares outstanding",TRUE)</f>
        <v>1.4131282971072056E-3</v>
      </c>
      <c r="K93" s="7">
        <f>(_FV(Table1[[#This Row],[Company]],"52 week high",TRUE)-_FV(Table1[[#This Row],[Company]],"52 week low",TRUE))/_FV(Table1[[#This Row],[Company]],"Price")</f>
        <v>0.56100531443755552</v>
      </c>
      <c r="L93" s="7">
        <f>(_FV(Table1[[#This Row],[Company]],"High",TRUE)-_FV(Table1[[#This Row],[Company]],"Low",TRUE))/_FV(Table1[[#This Row],[Company]],"Price")</f>
        <v>9.7431355181576123E-3</v>
      </c>
      <c r="M93" s="7">
        <f>(Table1[day range]/Table1[year range])</f>
        <v>1.7367278468521714E-2</v>
      </c>
      <c r="N93" s="9">
        <f>_FV(Table1[[#This Row],[Company]],"Market cap",TRUE)</f>
        <v>83698366858.919998</v>
      </c>
      <c r="O93" s="9">
        <f>_FV(Table1[[#This Row],[Company]],"Previous close",TRUE)*_FV(Table1[[#This Row],[Company]],"Change (%)",TRUE)*_FV(Table1[[#This Row],[Company]],"Shares outstanding",TRUE)</f>
        <v>-643724139.51195478</v>
      </c>
      <c r="P93" s="7">
        <f>(_FV(Table1[[#This Row],[Company]],"Price")-_FV(Table1[[#This Row],[Company]],"52 week low",TRUE))/_FV(Table1[[#This Row],[Company]],"Price",TRUE)</f>
        <v>0.45062001771479182</v>
      </c>
      <c r="Q93" s="3">
        <f>_FV(Table1[[#This Row],[Company]],"52 week low",TRUE)</f>
        <v>24.81</v>
      </c>
      <c r="R93" s="3">
        <f>_FV(Table1[[#This Row],[Company]],"Low")</f>
        <v>45.13</v>
      </c>
      <c r="S93" s="14">
        <f>_FV(Table1[[#This Row],[Company]],"Price")</f>
        <v>45.16</v>
      </c>
      <c r="T93" s="3">
        <f>_FV(Table1[[#This Row],[Company]],"High")</f>
        <v>45.57</v>
      </c>
      <c r="U93" s="3">
        <f>_FV(Table1[[#This Row],[Company]],"52 week high",TRUE)</f>
        <v>50.145000000000003</v>
      </c>
      <c r="V93" s="7">
        <f>(_FV(Table1[[#This Row],[Company]],"52 week high",TRUE)-_FV(Table1[[#This Row],[Company]],"Price"))/_FV(Table1[[#This Row],[Company]],"Price",TRUE)</f>
        <v>0.11038529672276366</v>
      </c>
      <c r="W93" s="7">
        <f>((_FV(Table1[[#This Row],[Company]],"Price")-_FV(Table1[[#This Row],[Company]],"52 week low",TRUE))/(Table1[year range]*_FV(Table1[[#This Row],[Company]],"Price")))</f>
        <v>0.80323662916913341</v>
      </c>
      <c r="X93" s="7">
        <f>((_FV(Table1[[#This Row],[Company]],"Price")-_FV(Table1[[#This Row],[Company]],"Low",TRUE))/(_FV(Table1[[#This Row],[Company]],"High",TRUE)-_FV(Table1[[#This Row],[Company]],"Low",TRUE)))</f>
        <v>6.8181818181804965E-2</v>
      </c>
      <c r="Y93" s="3">
        <f>_FV(Table1[[#This Row],[Company]],"Previous close",TRUE)</f>
        <v>45.51</v>
      </c>
      <c r="Z93" s="17">
        <f>_FV(Table1[[#This Row],[Company]],"Change")</f>
        <v>-0.35</v>
      </c>
      <c r="AA93" s="3">
        <f>_FV(Table1[[#This Row],[Company]],"Open")</f>
        <v>45.57</v>
      </c>
      <c r="AB93" s="1">
        <v>0.19863400000000001</v>
      </c>
      <c r="AC93" s="6">
        <f>_FV(Table1[[#This Row],[Company]],"Volume")</f>
        <v>2598913</v>
      </c>
      <c r="AD93" s="6">
        <f>_FV(Table1[[#This Row],[Company]],"Volume average",TRUE)</f>
        <v>13829179.3125</v>
      </c>
      <c r="AE93" s="1" t="str">
        <f>_FV(Table1[[#This Row],[Company]],"Year founded",TRUE)</f>
        <v>1979</v>
      </c>
      <c r="AF93" s="6">
        <f>_FV(Table1[[#This Row],[Company]],"Shares outstanding",TRUE)</f>
        <v>1839120344.0764699</v>
      </c>
      <c r="AG93" s="1" t="str">
        <f>_FV(Table1[[#This Row],[Company]],"Exchange")</f>
        <v>NASDAQ</v>
      </c>
      <c r="AH93" s="1" t="str">
        <f>_FV(Table1[[#This Row],[Company]],"Industry")</f>
        <v>Media - Diversified</v>
      </c>
    </row>
    <row r="94" spans="1:34" ht="16.5" x14ac:dyDescent="0.25">
      <c r="A94" s="1">
        <v>371</v>
      </c>
      <c r="B94" s="2" t="e" vm="95">
        <v>#VALUE!</v>
      </c>
      <c r="C94" s="1" t="str">
        <f>_FV(Table1[[#This Row],[Company]],"Ticker symbol",TRUE)</f>
        <v>CHRW</v>
      </c>
      <c r="D94" s="5">
        <f>_FV(Table1[[#This Row],[Company]],"P/E",TRUE)</f>
        <v>25.839793</v>
      </c>
      <c r="E94" s="5">
        <f>_FV(Table1[[#This Row],[Company]],"Beta")</f>
        <v>0.43867600000000001</v>
      </c>
      <c r="F94" s="7">
        <f>ABS(_FV(Table1[[#This Row],[Company]],"Change (%)",TRUE)/_FV(Table1[[#This Row],[Company]],"Beta"))</f>
        <v>1.7514065050287683E-2</v>
      </c>
      <c r="G94" s="7">
        <f>_FV(Table1[[#This Row],[Company]],"Change (%)",TRUE)</f>
        <v>-7.6829999999999997E-3</v>
      </c>
      <c r="H94" s="7">
        <f>_FV(Table1[[#This Row],[Company]],"Volume")/_FV(Table1[[#This Row],[Company]],"Volume average",TRUE)</f>
        <v>0.11126793337750442</v>
      </c>
      <c r="I94" s="7">
        <f>(Table1[% volume]/(Table1[[#Totals],[% volume]]))</f>
        <v>0.39348509461399878</v>
      </c>
      <c r="J94" s="7">
        <f>_FV(Table1[[#This Row],[Company]],"Volume")/_FV(Table1[[#This Row],[Company]],"Shares outstanding",TRUE)</f>
        <v>1.0242789896425758E-3</v>
      </c>
      <c r="K94" s="7">
        <f>(_FV(Table1[[#This Row],[Company]],"52 week high",TRUE)-_FV(Table1[[#This Row],[Company]],"52 week low",TRUE))/_FV(Table1[[#This Row],[Company]],"Price")</f>
        <v>0.36232475413266374</v>
      </c>
      <c r="L94" s="7">
        <f>(_FV(Table1[[#This Row],[Company]],"High",TRUE)-_FV(Table1[[#This Row],[Company]],"Low",TRUE))/_FV(Table1[[#This Row],[Company]],"Price")</f>
        <v>1.8771709562670054E-2</v>
      </c>
      <c r="M94" s="7">
        <f>(Table1[day range]/Table1[year range])</f>
        <v>5.180907279604989E-2</v>
      </c>
      <c r="N94" s="9">
        <f>_FV(Table1[[#This Row],[Company]],"Market cap",TRUE)</f>
        <v>13326530425.82</v>
      </c>
      <c r="O94" s="9">
        <f>_FV(Table1[[#This Row],[Company]],"Previous close",TRUE)*_FV(Table1[[#This Row],[Company]],"Change (%)",TRUE)*_FV(Table1[[#This Row],[Company]],"Shares outstanding",TRUE)</f>
        <v>-102387733.26157537</v>
      </c>
      <c r="P94" s="7">
        <f>(_FV(Table1[[#This Row],[Company]],"Price")-_FV(Table1[[#This Row],[Company]],"52 week low",TRUE))/_FV(Table1[[#This Row],[Company]],"Price",TRUE)</f>
        <v>0.31419753086419744</v>
      </c>
      <c r="Q94" s="3">
        <f>_FV(Table1[[#This Row],[Company]],"52 week low",TRUE)</f>
        <v>65.549000000000007</v>
      </c>
      <c r="R94" s="3">
        <f>_FV(Table1[[#This Row],[Company]],"Low")</f>
        <v>94.965800000000002</v>
      </c>
      <c r="S94" s="14">
        <f>_FV(Table1[[#This Row],[Company]],"Price")</f>
        <v>95.58</v>
      </c>
      <c r="T94" s="3">
        <f>_FV(Table1[[#This Row],[Company]],"High")</f>
        <v>96.76</v>
      </c>
      <c r="U94" s="3">
        <f>_FV(Table1[[#This Row],[Company]],"52 week high",TRUE)</f>
        <v>100.18</v>
      </c>
      <c r="V94" s="7">
        <f>(_FV(Table1[[#This Row],[Company]],"52 week high",TRUE)-_FV(Table1[[#This Row],[Company]],"Price"))/_FV(Table1[[#This Row],[Company]],"Price",TRUE)</f>
        <v>4.8127223268466295E-2</v>
      </c>
      <c r="W94" s="7">
        <f>((_FV(Table1[[#This Row],[Company]],"Price")-_FV(Table1[[#This Row],[Company]],"52 week low",TRUE))/(Table1[year range]*_FV(Table1[[#This Row],[Company]],"Price")))</f>
        <v>0.86717103173457277</v>
      </c>
      <c r="X94" s="7">
        <f>((_FV(Table1[[#This Row],[Company]],"Price")-_FV(Table1[[#This Row],[Company]],"Low",TRUE))/(_FV(Table1[[#This Row],[Company]],"High",TRUE)-_FV(Table1[[#This Row],[Company]],"Low",TRUE)))</f>
        <v>0.34232527031545845</v>
      </c>
      <c r="Y94" s="3">
        <f>_FV(Table1[[#This Row],[Company]],"Previous close",TRUE)</f>
        <v>96.32</v>
      </c>
      <c r="Z94" s="17">
        <f>_FV(Table1[[#This Row],[Company]],"Change")</f>
        <v>-0.74</v>
      </c>
      <c r="AA94" s="3">
        <f>_FV(Table1[[#This Row],[Company]],"Open")</f>
        <v>96.13</v>
      </c>
      <c r="AB94" s="1">
        <v>5.3220999999999997E-2</v>
      </c>
      <c r="AC94" s="6">
        <f>_FV(Table1[[#This Row],[Company]],"Volume")</f>
        <v>141716</v>
      </c>
      <c r="AD94" s="6">
        <f>_FV(Table1[[#This Row],[Company]],"Volume average",TRUE)</f>
        <v>1273646.375</v>
      </c>
      <c r="AE94" s="1" t="str">
        <f>_FV(Table1[[#This Row],[Company]],"Year founded",TRUE)</f>
        <v>1997</v>
      </c>
      <c r="AF94" s="6">
        <f>_FV(Table1[[#This Row],[Company]],"Shares outstanding",TRUE)</f>
        <v>138356835.81623799</v>
      </c>
      <c r="AG94" s="1" t="str">
        <f>_FV(Table1[[#This Row],[Company]],"Exchange")</f>
        <v>NASDAQ</v>
      </c>
      <c r="AH94" s="1" t="str">
        <f>_FV(Table1[[#This Row],[Company]],"Industry")</f>
        <v>Integrated Shipping &amp; Logistics</v>
      </c>
    </row>
    <row r="95" spans="1:34" ht="16.5" x14ac:dyDescent="0.25">
      <c r="A95" s="1">
        <v>127</v>
      </c>
      <c r="B95" s="2" t="e" vm="96">
        <v>#VALUE!</v>
      </c>
      <c r="C95" s="1" t="str">
        <f>_FV(Table1[[#This Row],[Company]],"Ticker symbol",TRUE)</f>
        <v>CCI</v>
      </c>
      <c r="D95" s="5">
        <f>_FV(Table1[[#This Row],[Company]],"P/E",TRUE)</f>
        <v>117.647059</v>
      </c>
      <c r="E95" s="5">
        <f>_FV(Table1[[#This Row],[Company]],"Beta")</f>
        <v>0.36515199999999998</v>
      </c>
      <c r="F95" s="7">
        <f>ABS(_FV(Table1[[#This Row],[Company]],"Change (%)",TRUE)/_FV(Table1[[#This Row],[Company]],"Beta"))</f>
        <v>2.0928270966611165E-2</v>
      </c>
      <c r="G95" s="7">
        <f>_FV(Table1[[#This Row],[Company]],"Change (%)",TRUE)</f>
        <v>-7.6419999999999995E-3</v>
      </c>
      <c r="H95" s="7">
        <f>_FV(Table1[[#This Row],[Company]],"Volume")/_FV(Table1[[#This Row],[Company]],"Volume average",TRUE)</f>
        <v>0.15749918917730338</v>
      </c>
      <c r="I95" s="7">
        <f>(Table1[% volume]/(Table1[[#Totals],[% volume]]))</f>
        <v>0.55697613385878531</v>
      </c>
      <c r="J95" s="7">
        <f>_FV(Table1[[#This Row],[Company]],"Volume")/_FV(Table1[[#This Row],[Company]],"Shares outstanding",TRUE)</f>
        <v>8.3566829018183594E-4</v>
      </c>
      <c r="K95" s="7">
        <f>(_FV(Table1[[#This Row],[Company]],"52 week high",TRUE)-_FV(Table1[[#This Row],[Company]],"52 week low",TRUE))/_FV(Table1[[#This Row],[Company]],"Price")</f>
        <v>0.1460409494473637</v>
      </c>
      <c r="L95" s="7">
        <f>(_FV(Table1[[#This Row],[Company]],"High",TRUE)-_FV(Table1[[#This Row],[Company]],"Low",TRUE))/_FV(Table1[[#This Row],[Company]],"Price")</f>
        <v>1.295524551549187E-2</v>
      </c>
      <c r="M95" s="7">
        <f>(Table1[day range]/Table1[year range])</f>
        <v>8.8709677419354357E-2</v>
      </c>
      <c r="N95" s="9">
        <f>_FV(Table1[[#This Row],[Company]],"Market cap",TRUE)</f>
        <v>45792108543.059998</v>
      </c>
      <c r="O95" s="9">
        <f>_FV(Table1[[#This Row],[Company]],"Previous close",TRUE)*_FV(Table1[[#This Row],[Company]],"Change (%)",TRUE)*_FV(Table1[[#This Row],[Company]],"Shares outstanding",TRUE)</f>
        <v>-349943293.48606455</v>
      </c>
      <c r="P95" s="7">
        <f>(_FV(Table1[[#This Row],[Company]],"Price")-_FV(Table1[[#This Row],[Company]],"52 week low",TRUE))/_FV(Table1[[#This Row],[Company]],"Price",TRUE)</f>
        <v>0.10445732922630913</v>
      </c>
      <c r="Q95" s="3">
        <f>_FV(Table1[[#This Row],[Company]],"52 week low",TRUE)</f>
        <v>98.85</v>
      </c>
      <c r="R95" s="3">
        <f>_FV(Table1[[#This Row],[Company]],"Low")</f>
        <v>110.23</v>
      </c>
      <c r="S95" s="14">
        <f>_FV(Table1[[#This Row],[Company]],"Price")</f>
        <v>110.38</v>
      </c>
      <c r="T95" s="3">
        <f>_FV(Table1[[#This Row],[Company]],"High")</f>
        <v>111.66</v>
      </c>
      <c r="U95" s="3">
        <f>_FV(Table1[[#This Row],[Company]],"52 week high",TRUE)</f>
        <v>114.97</v>
      </c>
      <c r="V95" s="7">
        <f>(_FV(Table1[[#This Row],[Company]],"52 week high",TRUE)-_FV(Table1[[#This Row],[Company]],"Price"))/_FV(Table1[[#This Row],[Company]],"Price",TRUE)</f>
        <v>4.1583620221054572E-2</v>
      </c>
      <c r="W95" s="7">
        <f>((_FV(Table1[[#This Row],[Company]],"Price")-_FV(Table1[[#This Row],[Company]],"52 week low",TRUE))/(Table1[year range]*_FV(Table1[[#This Row],[Company]],"Price")))</f>
        <v>0.71526054590570709</v>
      </c>
      <c r="X95" s="7">
        <f>((_FV(Table1[[#This Row],[Company]],"Price")-_FV(Table1[[#This Row],[Company]],"Low",TRUE))/(_FV(Table1[[#This Row],[Company]],"High",TRUE)-_FV(Table1[[#This Row],[Company]],"Low",TRUE)))</f>
        <v>0.10489510489509947</v>
      </c>
      <c r="Y95" s="3">
        <f>_FV(Table1[[#This Row],[Company]],"Previous close",TRUE)</f>
        <v>111.23</v>
      </c>
      <c r="Z95" s="17">
        <f>_FV(Table1[[#This Row],[Company]],"Change")</f>
        <v>-0.85</v>
      </c>
      <c r="AA95" s="3">
        <f>_FV(Table1[[#This Row],[Company]],"Open")</f>
        <v>111.41</v>
      </c>
      <c r="AB95" s="1">
        <v>0.18872</v>
      </c>
      <c r="AC95" s="6">
        <f>_FV(Table1[[#This Row],[Company]],"Volume")</f>
        <v>344035</v>
      </c>
      <c r="AD95" s="6">
        <f>_FV(Table1[[#This Row],[Company]],"Volume average",TRUE)</f>
        <v>2184360.4516129</v>
      </c>
      <c r="AE95" s="1" t="str">
        <f>_FV(Table1[[#This Row],[Company]],"Year founded",TRUE)</f>
        <v>1995</v>
      </c>
      <c r="AF95" s="6">
        <f>_FV(Table1[[#This Row],[Company]],"Shares outstanding",TRUE)</f>
        <v>411688470.22439998</v>
      </c>
      <c r="AG95" s="1" t="str">
        <f>_FV(Table1[[#This Row],[Company]],"Exchange")</f>
        <v>NYSE</v>
      </c>
      <c r="AH95" s="1" t="str">
        <f>_FV(Table1[[#This Row],[Company]],"Industry")</f>
        <v>REIT - Diversified</v>
      </c>
    </row>
    <row r="96" spans="1:34" ht="16.5" x14ac:dyDescent="0.25">
      <c r="A96" s="1">
        <v>145</v>
      </c>
      <c r="B96" s="2" t="e" vm="97">
        <v>#VALUE!</v>
      </c>
      <c r="C96" s="1" t="str">
        <f>_FV(Table1[[#This Row],[Company]],"Ticker symbol",TRUE)</f>
        <v>KMB</v>
      </c>
      <c r="D96" s="5">
        <f>_FV(Table1[[#This Row],[Company]],"P/E",TRUE)</f>
        <v>23.809524</v>
      </c>
      <c r="E96" s="5">
        <f>_FV(Table1[[#This Row],[Company]],"Beta")</f>
        <v>0.72043599999999997</v>
      </c>
      <c r="F96" s="7">
        <f>ABS(_FV(Table1[[#This Row],[Company]],"Change (%)",TRUE)/_FV(Table1[[#This Row],[Company]],"Beta"))</f>
        <v>1.0593584995752572E-2</v>
      </c>
      <c r="G96" s="7">
        <f>_FV(Table1[[#This Row],[Company]],"Change (%)",TRUE)</f>
        <v>-7.6319999999999999E-3</v>
      </c>
      <c r="H96" s="7">
        <f>_FV(Table1[[#This Row],[Company]],"Volume")/_FV(Table1[[#This Row],[Company]],"Volume average",TRUE)</f>
        <v>0.18300401185686027</v>
      </c>
      <c r="I96" s="7">
        <f>(Table1[% volume]/(Table1[[#Totals],[% volume]]))</f>
        <v>0.64717074124067897</v>
      </c>
      <c r="J96" s="7">
        <f>_FV(Table1[[#This Row],[Company]],"Volume")/_FV(Table1[[#This Row],[Company]],"Shares outstanding",TRUE)</f>
        <v>1.2566414928658121E-3</v>
      </c>
      <c r="K96" s="7">
        <f>(_FV(Table1[[#This Row],[Company]],"52 week high",TRUE)-_FV(Table1[[#This Row],[Company]],"52 week low",TRUE))/_FV(Table1[[#This Row],[Company]],"Price")</f>
        <v>0.23910545390259005</v>
      </c>
      <c r="L96" s="7">
        <f>(_FV(Table1[[#This Row],[Company]],"High",TRUE)-_FV(Table1[[#This Row],[Company]],"Low",TRUE))/_FV(Table1[[#This Row],[Company]],"Price")</f>
        <v>8.520286396181468E-3</v>
      </c>
      <c r="M96" s="7">
        <f>(Table1[day range]/Table1[year range])</f>
        <v>3.5634011090573348E-2</v>
      </c>
      <c r="N96" s="9">
        <f>_FV(Table1[[#This Row],[Company]],"Market cap",TRUE)</f>
        <v>39300034481.094101</v>
      </c>
      <c r="O96" s="9">
        <f>_FV(Table1[[#This Row],[Company]],"Previous close",TRUE)*_FV(Table1[[#This Row],[Company]],"Change (%)",TRUE)*_FV(Table1[[#This Row],[Company]],"Shares outstanding",TRUE)</f>
        <v>-299937863.15971023</v>
      </c>
      <c r="P96" s="7">
        <f>(_FV(Table1[[#This Row],[Company]],"Price")-_FV(Table1[[#This Row],[Company]],"52 week low",TRUE))/_FV(Table1[[#This Row],[Company]],"Price",TRUE)</f>
        <v>0.14169539467868825</v>
      </c>
      <c r="Q96" s="3">
        <f>_FV(Table1[[#This Row],[Company]],"52 week low",TRUE)</f>
        <v>97.1</v>
      </c>
      <c r="R96" s="3">
        <f>_FV(Table1[[#This Row],[Company]],"Low")</f>
        <v>112.9661</v>
      </c>
      <c r="S96" s="14">
        <f>_FV(Table1[[#This Row],[Company]],"Price")</f>
        <v>113.13</v>
      </c>
      <c r="T96" s="3">
        <f>_FV(Table1[[#This Row],[Company]],"High")</f>
        <v>113.93</v>
      </c>
      <c r="U96" s="3">
        <f>_FV(Table1[[#This Row],[Company]],"52 week high",TRUE)</f>
        <v>124.15</v>
      </c>
      <c r="V96" s="7">
        <f>(_FV(Table1[[#This Row],[Company]],"52 week high",TRUE)-_FV(Table1[[#This Row],[Company]],"Price"))/_FV(Table1[[#This Row],[Company]],"Price",TRUE)</f>
        <v>9.7410059223901807E-2</v>
      </c>
      <c r="W96" s="7">
        <f>((_FV(Table1[[#This Row],[Company]],"Price")-_FV(Table1[[#This Row],[Company]],"52 week low",TRUE))/(Table1[year range]*_FV(Table1[[#This Row],[Company]],"Price")))</f>
        <v>0.59260628465804044</v>
      </c>
      <c r="X96" s="7">
        <f>((_FV(Table1[[#This Row],[Company]],"Price")-_FV(Table1[[#This Row],[Company]],"Low",TRUE))/(_FV(Table1[[#This Row],[Company]],"High",TRUE)-_FV(Table1[[#This Row],[Company]],"Low",TRUE)))</f>
        <v>0.17003838572465665</v>
      </c>
      <c r="Y96" s="3">
        <f>_FV(Table1[[#This Row],[Company]],"Previous close",TRUE)</f>
        <v>114</v>
      </c>
      <c r="Z96" s="17">
        <f>_FV(Table1[[#This Row],[Company]],"Change")</f>
        <v>-0.87</v>
      </c>
      <c r="AA96" s="3">
        <f>_FV(Table1[[#This Row],[Company]],"Open")</f>
        <v>113.67</v>
      </c>
      <c r="AB96" s="1">
        <v>0.15809200000000001</v>
      </c>
      <c r="AC96" s="6">
        <f>_FV(Table1[[#This Row],[Company]],"Volume")</f>
        <v>433211</v>
      </c>
      <c r="AD96" s="6">
        <f>_FV(Table1[[#This Row],[Company]],"Volume average",TRUE)</f>
        <v>2367221.328125</v>
      </c>
      <c r="AE96" s="1" t="str">
        <f>_FV(Table1[[#This Row],[Company]],"Year founded",TRUE)</f>
        <v>1928</v>
      </c>
      <c r="AF96" s="6">
        <f>_FV(Table1[[#This Row],[Company]],"Shares outstanding",TRUE)</f>
        <v>344737144.57100099</v>
      </c>
      <c r="AG96" s="1" t="str">
        <f>_FV(Table1[[#This Row],[Company]],"Exchange")</f>
        <v>NYSE</v>
      </c>
      <c r="AH96" s="1" t="str">
        <f>_FV(Table1[[#This Row],[Company]],"Industry")</f>
        <v>Household &amp; Personal Products</v>
      </c>
    </row>
    <row r="97" spans="1:34" ht="16.5" x14ac:dyDescent="0.25">
      <c r="A97" s="1">
        <v>316</v>
      </c>
      <c r="B97" s="2" t="e" vm="98">
        <v>#VALUE!</v>
      </c>
      <c r="C97" s="1" t="str">
        <f>_FV(Table1[[#This Row],[Company]],"Ticker symbol",TRUE)</f>
        <v>OMC</v>
      </c>
      <c r="D97" s="5">
        <f>_FV(Table1[[#This Row],[Company]],"P/E",TRUE)</f>
        <v>13.642564999999999</v>
      </c>
      <c r="E97" s="5">
        <f>_FV(Table1[[#This Row],[Company]],"Beta")</f>
        <v>1.0954710000000001</v>
      </c>
      <c r="F97" s="7">
        <f>ABS(_FV(Table1[[#This Row],[Company]],"Change (%)",TRUE)/_FV(Table1[[#This Row],[Company]],"Beta"))</f>
        <v>6.9549992651562658E-3</v>
      </c>
      <c r="G97" s="7">
        <f>_FV(Table1[[#This Row],[Company]],"Change (%)",TRUE)</f>
        <v>-7.6189999999999999E-3</v>
      </c>
      <c r="H97" s="7">
        <f>_FV(Table1[[#This Row],[Company]],"Volume")/_FV(Table1[[#This Row],[Company]],"Volume average",TRUE)</f>
        <v>8.0614706904323277E-2</v>
      </c>
      <c r="I97" s="7">
        <f>(Table1[% volume]/(Table1[[#Totals],[% volume]]))</f>
        <v>0.28508380276918627</v>
      </c>
      <c r="J97" s="7">
        <f>_FV(Table1[[#This Row],[Company]],"Volume")/_FV(Table1[[#This Row],[Company]],"Shares outstanding",TRUE)</f>
        <v>7.5115214074814127E-4</v>
      </c>
      <c r="K97" s="7">
        <f>(_FV(Table1[[#This Row],[Company]],"52 week high",TRUE)-_FV(Table1[[#This Row],[Company]],"52 week low",TRUE))/_FV(Table1[[#This Row],[Company]],"Price")</f>
        <v>0.26605640041340628</v>
      </c>
      <c r="L97" s="7">
        <f>(_FV(Table1[[#This Row],[Company]],"High",TRUE)-_FV(Table1[[#This Row],[Company]],"Low",TRUE))/_FV(Table1[[#This Row],[Company]],"Price")</f>
        <v>1.077808947290719E-2</v>
      </c>
      <c r="M97" s="7">
        <f>(Table1[day range]/Table1[year range])</f>
        <v>4.0510543840177785E-2</v>
      </c>
      <c r="N97" s="9">
        <f>_FV(Table1[[#This Row],[Company]],"Market cap",TRUE)</f>
        <v>15194769981.7938</v>
      </c>
      <c r="O97" s="9">
        <f>_FV(Table1[[#This Row],[Company]],"Previous close",TRUE)*_FV(Table1[[#This Row],[Company]],"Change (%)",TRUE)*_FV(Table1[[#This Row],[Company]],"Shares outstanding",TRUE)</f>
        <v>-115768952.49128687</v>
      </c>
      <c r="P97" s="7">
        <f>(_FV(Table1[[#This Row],[Company]],"Price")-_FV(Table1[[#This Row],[Company]],"52 week low",TRUE))/_FV(Table1[[#This Row],[Company]],"Price",TRUE)</f>
        <v>3.5582459766720961E-2</v>
      </c>
      <c r="Q97" s="3">
        <f>_FV(Table1[[#This Row],[Company]],"52 week low",TRUE)</f>
        <v>65.319999999999993</v>
      </c>
      <c r="R97" s="3">
        <f>_FV(Table1[[#This Row],[Company]],"Low")</f>
        <v>67.61</v>
      </c>
      <c r="S97" s="14">
        <f>_FV(Table1[[#This Row],[Company]],"Price")</f>
        <v>67.73</v>
      </c>
      <c r="T97" s="3">
        <f>_FV(Table1[[#This Row],[Company]],"High")</f>
        <v>68.34</v>
      </c>
      <c r="U97" s="3">
        <f>_FV(Table1[[#This Row],[Company]],"52 week high",TRUE)</f>
        <v>83.34</v>
      </c>
      <c r="V97" s="7">
        <f>(_FV(Table1[[#This Row],[Company]],"52 week high",TRUE)-_FV(Table1[[#This Row],[Company]],"Price"))/_FV(Table1[[#This Row],[Company]],"Price",TRUE)</f>
        <v>0.23047394064668536</v>
      </c>
      <c r="W97" s="7">
        <f>((_FV(Table1[[#This Row],[Company]],"Price")-_FV(Table1[[#This Row],[Company]],"52 week low",TRUE))/(Table1[year range]*_FV(Table1[[#This Row],[Company]],"Price")))</f>
        <v>0.13374028856825804</v>
      </c>
      <c r="X97" s="7">
        <f>((_FV(Table1[[#This Row],[Company]],"Price")-_FV(Table1[[#This Row],[Company]],"Low",TRUE))/(_FV(Table1[[#This Row],[Company]],"High",TRUE)-_FV(Table1[[#This Row],[Company]],"Low",TRUE)))</f>
        <v>0.16438356164384094</v>
      </c>
      <c r="Y97" s="3">
        <f>_FV(Table1[[#This Row],[Company]],"Previous close",TRUE)</f>
        <v>68.25</v>
      </c>
      <c r="Z97" s="17">
        <f>_FV(Table1[[#This Row],[Company]],"Change")</f>
        <v>-0.52</v>
      </c>
      <c r="AA97" s="3">
        <f>_FV(Table1[[#This Row],[Company]],"Open")</f>
        <v>68.23</v>
      </c>
      <c r="AB97" s="1">
        <v>6.4991999999999994E-2</v>
      </c>
      <c r="AC97" s="6">
        <f>_FV(Table1[[#This Row],[Company]],"Volume")</f>
        <v>167232</v>
      </c>
      <c r="AD97" s="6">
        <f>_FV(Table1[[#This Row],[Company]],"Volume average",TRUE)</f>
        <v>2074460.1875</v>
      </c>
      <c r="AE97" s="1" t="str">
        <f>_FV(Table1[[#This Row],[Company]],"Year founded",TRUE)</f>
        <v>1986</v>
      </c>
      <c r="AF97" s="6">
        <f>_FV(Table1[[#This Row],[Company]],"Shares outstanding",TRUE)</f>
        <v>222633992.407235</v>
      </c>
      <c r="AG97" s="1" t="str">
        <f>_FV(Table1[[#This Row],[Company]],"Exchange")</f>
        <v>NYSE</v>
      </c>
      <c r="AH97" s="1" t="str">
        <f>_FV(Table1[[#This Row],[Company]],"Industry")</f>
        <v>Advertising Agencies</v>
      </c>
    </row>
    <row r="98" spans="1:34" ht="16.5" x14ac:dyDescent="0.25">
      <c r="A98" s="1">
        <v>186</v>
      </c>
      <c r="B98" s="2" t="e" vm="99">
        <v>#VALUE!</v>
      </c>
      <c r="C98" s="1" t="str">
        <f>_FV(Table1[[#This Row],[Company]],"Ticker symbol",TRUE)</f>
        <v>SRE</v>
      </c>
      <c r="D98" s="5">
        <f>_FV(Table1[[#This Row],[Company]],"P/E",TRUE)</f>
        <v>196.07843099999999</v>
      </c>
      <c r="E98" s="5">
        <f>_FV(Table1[[#This Row],[Company]],"Beta")</f>
        <v>0.42595100000000002</v>
      </c>
      <c r="F98" s="7">
        <f>ABS(_FV(Table1[[#This Row],[Company]],"Change (%)",TRUE)/_FV(Table1[[#This Row],[Company]],"Beta"))</f>
        <v>1.7814255630342456E-2</v>
      </c>
      <c r="G98" s="7">
        <f>_FV(Table1[[#This Row],[Company]],"Change (%)",TRUE)</f>
        <v>-7.5880000000000001E-3</v>
      </c>
      <c r="H98" s="7">
        <f>_FV(Table1[[#This Row],[Company]],"Volume")/_FV(Table1[[#This Row],[Company]],"Volume average",TRUE)</f>
        <v>7.4832220082687029E-2</v>
      </c>
      <c r="I98" s="7">
        <f>(Table1[% volume]/(Table1[[#Totals],[% volume]]))</f>
        <v>0.26463476318474338</v>
      </c>
      <c r="J98" s="7">
        <f>_FV(Table1[[#This Row],[Company]],"Volume")/_FV(Table1[[#This Row],[Company]],"Shares outstanding",TRUE)</f>
        <v>6.7514860695066451E-4</v>
      </c>
      <c r="K98" s="7">
        <f>(_FV(Table1[[#This Row],[Company]],"52 week high",TRUE)-_FV(Table1[[#This Row],[Company]],"52 week low",TRUE))/_FV(Table1[[#This Row],[Company]],"Price")</f>
        <v>0.19539530842745434</v>
      </c>
      <c r="L98" s="7">
        <f>(_FV(Table1[[#This Row],[Company]],"High",TRUE)-_FV(Table1[[#This Row],[Company]],"Low",TRUE))/_FV(Table1[[#This Row],[Company]],"Price")</f>
        <v>9.2754126846220572E-3</v>
      </c>
      <c r="M98" s="7">
        <f>(Table1[day range]/Table1[year range])</f>
        <v>4.746998666073806E-2</v>
      </c>
      <c r="N98" s="9">
        <f>_FV(Table1[[#This Row],[Company]],"Market cap",TRUE)</f>
        <v>31483271003.110001</v>
      </c>
      <c r="O98" s="9">
        <f>_FV(Table1[[#This Row],[Company]],"Previous close",TRUE)*_FV(Table1[[#This Row],[Company]],"Change (%)",TRUE)*_FV(Table1[[#This Row],[Company]],"Shares outstanding",TRUE)</f>
        <v>-238895060.37159905</v>
      </c>
      <c r="P98" s="7">
        <f>(_FV(Table1[[#This Row],[Company]],"Price")-_FV(Table1[[#This Row],[Company]],"52 week low",TRUE))/_FV(Table1[[#This Row],[Company]],"Price",TRUE)</f>
        <v>0.12697654213727189</v>
      </c>
      <c r="Q98" s="3">
        <f>_FV(Table1[[#This Row],[Company]],"52 week low",TRUE)</f>
        <v>100.485</v>
      </c>
      <c r="R98" s="3">
        <f>_FV(Table1[[#This Row],[Company]],"Low")</f>
        <v>114.9524</v>
      </c>
      <c r="S98" s="14">
        <f>_FV(Table1[[#This Row],[Company]],"Price")</f>
        <v>115.1</v>
      </c>
      <c r="T98" s="3">
        <f>_FV(Table1[[#This Row],[Company]],"High")</f>
        <v>116.02</v>
      </c>
      <c r="U98" s="3">
        <f>_FV(Table1[[#This Row],[Company]],"52 week high",TRUE)</f>
        <v>122.97499999999999</v>
      </c>
      <c r="V98" s="7">
        <f>(_FV(Table1[[#This Row],[Company]],"52 week high",TRUE)-_FV(Table1[[#This Row],[Company]],"Price"))/_FV(Table1[[#This Row],[Company]],"Price",TRUE)</f>
        <v>6.8418766290182453E-2</v>
      </c>
      <c r="W98" s="7">
        <f>((_FV(Table1[[#This Row],[Company]],"Price")-_FV(Table1[[#This Row],[Company]],"52 week low",TRUE))/(Table1[year range]*_FV(Table1[[#This Row],[Company]],"Price")))</f>
        <v>0.64984437527790118</v>
      </c>
      <c r="X98" s="7">
        <f>((_FV(Table1[[#This Row],[Company]],"Price")-_FV(Table1[[#This Row],[Company]],"Low",TRUE))/(_FV(Table1[[#This Row],[Company]],"High",TRUE)-_FV(Table1[[#This Row],[Company]],"Low",TRUE)))</f>
        <v>0.13825402772573739</v>
      </c>
      <c r="Y98" s="3">
        <f>_FV(Table1[[#This Row],[Company]],"Previous close",TRUE)</f>
        <v>115.98</v>
      </c>
      <c r="Z98" s="17">
        <f>_FV(Table1[[#This Row],[Company]],"Change")</f>
        <v>-0.88</v>
      </c>
      <c r="AA98" s="3">
        <f>_FV(Table1[[#This Row],[Company]],"Open")</f>
        <v>115.57</v>
      </c>
      <c r="AB98" s="1">
        <v>0.12695799999999999</v>
      </c>
      <c r="AC98" s="6">
        <f>_FV(Table1[[#This Row],[Company]],"Volume")</f>
        <v>183272</v>
      </c>
      <c r="AD98" s="6">
        <f>_FV(Table1[[#This Row],[Company]],"Volume average",TRUE)</f>
        <v>2449105.4761904799</v>
      </c>
      <c r="AE98" s="1" t="str">
        <f>_FV(Table1[[#This Row],[Company]],"Year founded",TRUE)</f>
        <v>1998</v>
      </c>
      <c r="AF98" s="6">
        <f>_FV(Table1[[#This Row],[Company]],"Shares outstanding",TRUE)</f>
        <v>271454311.11493403</v>
      </c>
      <c r="AG98" s="1" t="str">
        <f>_FV(Table1[[#This Row],[Company]],"Exchange")</f>
        <v>NYSE</v>
      </c>
      <c r="AH98" s="1" t="str">
        <f>_FV(Table1[[#This Row],[Company]],"Industry")</f>
        <v>Utilities - Diversified</v>
      </c>
    </row>
    <row r="99" spans="1:34" ht="16.5" x14ac:dyDescent="0.25">
      <c r="A99" s="1">
        <v>416</v>
      </c>
      <c r="B99" s="2" t="e" vm="100">
        <v>#VALUE!</v>
      </c>
      <c r="C99" s="1" t="str">
        <f>_FV(Table1[[#This Row],[Company]],"Ticker symbol",TRUE)</f>
        <v>PKG</v>
      </c>
      <c r="D99" s="5">
        <f>_FV(Table1[[#This Row],[Company]],"P/E",TRUE)</f>
        <v>15.174507</v>
      </c>
      <c r="E99" s="5">
        <f>_FV(Table1[[#This Row],[Company]],"Beta")</f>
        <v>1.7917380000000001</v>
      </c>
      <c r="F99" s="7">
        <f>ABS(_FV(Table1[[#This Row],[Company]],"Change (%)",TRUE)/_FV(Table1[[#This Row],[Company]],"Beta"))</f>
        <v>4.227180536440037E-3</v>
      </c>
      <c r="G99" s="7">
        <f>_FV(Table1[[#This Row],[Company]],"Change (%)",TRUE)</f>
        <v>-7.574E-3</v>
      </c>
      <c r="H99" s="7">
        <f>_FV(Table1[[#This Row],[Company]],"Volume")/_FV(Table1[[#This Row],[Company]],"Volume average",TRUE)</f>
        <v>0.11604282853811961</v>
      </c>
      <c r="I99" s="7">
        <f>(Table1[% volume]/(Table1[[#Totals],[% volume]]))</f>
        <v>0.41037091263015729</v>
      </c>
      <c r="J99" s="7">
        <f>_FV(Table1[[#This Row],[Company]],"Volume")/_FV(Table1[[#This Row],[Company]],"Shares outstanding",TRUE)</f>
        <v>8.7393124769285201E-4</v>
      </c>
      <c r="K99" s="7">
        <f>(_FV(Table1[[#This Row],[Company]],"52 week high",TRUE)-_FV(Table1[[#This Row],[Company]],"52 week low",TRUE))/_FV(Table1[[#This Row],[Company]],"Price")</f>
        <v>0.22123900161608903</v>
      </c>
      <c r="L99" s="7">
        <f>(_FV(Table1[[#This Row],[Company]],"High",TRUE)-_FV(Table1[[#This Row],[Company]],"Low",TRUE))/_FV(Table1[[#This Row],[Company]],"Price")</f>
        <v>1.6609804273657824E-2</v>
      </c>
      <c r="M99" s="7">
        <f>(Table1[day range]/Table1[year range])</f>
        <v>7.5076293747159628E-2</v>
      </c>
      <c r="N99" s="9">
        <f>_FV(Table1[[#This Row],[Company]],"Market cap",TRUE)</f>
        <v>10505503040.700001</v>
      </c>
      <c r="O99" s="9">
        <f>_FV(Table1[[#This Row],[Company]],"Previous close",TRUE)*_FV(Table1[[#This Row],[Company]],"Change (%)",TRUE)*_FV(Table1[[#This Row],[Company]],"Shares outstanding",TRUE)</f>
        <v>-79568680.0302618</v>
      </c>
      <c r="P99" s="7">
        <f>(_FV(Table1[[#This Row],[Company]],"Price")-_FV(Table1[[#This Row],[Company]],"52 week low",TRUE))/_FV(Table1[[#This Row],[Company]],"Price",TRUE)</f>
        <v>4.3903752917938597E-2</v>
      </c>
      <c r="Q99" s="3">
        <f>_FV(Table1[[#This Row],[Company]],"52 week low",TRUE)</f>
        <v>106.49</v>
      </c>
      <c r="R99" s="3">
        <f>_FV(Table1[[#This Row],[Company]],"Low")</f>
        <v>110.58</v>
      </c>
      <c r="S99" s="14">
        <f>_FV(Table1[[#This Row],[Company]],"Price")</f>
        <v>111.38</v>
      </c>
      <c r="T99" s="3">
        <f>_FV(Table1[[#This Row],[Company]],"High")</f>
        <v>112.43</v>
      </c>
      <c r="U99" s="3">
        <f>_FV(Table1[[#This Row],[Company]],"52 week high",TRUE)</f>
        <v>131.13159999999999</v>
      </c>
      <c r="V99" s="7">
        <f>(_FV(Table1[[#This Row],[Company]],"52 week high",TRUE)-_FV(Table1[[#This Row],[Company]],"Price"))/_FV(Table1[[#This Row],[Company]],"Price",TRUE)</f>
        <v>0.17733524869815045</v>
      </c>
      <c r="W99" s="7">
        <f>((_FV(Table1[[#This Row],[Company]],"Price")-_FV(Table1[[#This Row],[Company]],"52 week low",TRUE))/(Table1[year range]*_FV(Table1[[#This Row],[Company]],"Price")))</f>
        <v>0.19844490617492375</v>
      </c>
      <c r="X99" s="7">
        <f>((_FV(Table1[[#This Row],[Company]],"Price")-_FV(Table1[[#This Row],[Company]],"Low",TRUE))/(_FV(Table1[[#This Row],[Company]],"High",TRUE)-_FV(Table1[[#This Row],[Company]],"Low",TRUE)))</f>
        <v>0.4324324324324289</v>
      </c>
      <c r="Y99" s="3">
        <f>_FV(Table1[[#This Row],[Company]],"Previous close",TRUE)</f>
        <v>112.23</v>
      </c>
      <c r="Z99" s="17">
        <f>_FV(Table1[[#This Row],[Company]],"Change")</f>
        <v>-0.85</v>
      </c>
      <c r="AA99" s="3">
        <f>_FV(Table1[[#This Row],[Company]],"Open")</f>
        <v>112.43</v>
      </c>
      <c r="AB99" s="1">
        <v>4.3498000000000002E-2</v>
      </c>
      <c r="AC99" s="6">
        <f>_FV(Table1[[#This Row],[Company]],"Volume")</f>
        <v>81806</v>
      </c>
      <c r="AD99" s="6">
        <f>_FV(Table1[[#This Row],[Company]],"Volume average",TRUE)</f>
        <v>704963.85714285704</v>
      </c>
      <c r="AE99" s="1" t="str">
        <f>_FV(Table1[[#This Row],[Company]],"Year founded",TRUE)</f>
        <v>1999</v>
      </c>
      <c r="AF99" s="6">
        <f>_FV(Table1[[#This Row],[Company]],"Shares outstanding",TRUE)</f>
        <v>93606905.824645802</v>
      </c>
      <c r="AG99" s="1" t="str">
        <f>_FV(Table1[[#This Row],[Company]],"Exchange")</f>
        <v>NYSE</v>
      </c>
      <c r="AH99" s="1" t="str">
        <f>_FV(Table1[[#This Row],[Company]],"Industry")</f>
        <v>Packaging &amp; Containers</v>
      </c>
    </row>
    <row r="100" spans="1:34" ht="16.5" x14ac:dyDescent="0.25">
      <c r="A100" s="1">
        <v>256</v>
      </c>
      <c r="B100" s="2" t="e" vm="101">
        <v>#VALUE!</v>
      </c>
      <c r="C100" s="1" t="str">
        <f>_FV(Table1[[#This Row],[Company]],"Ticker symbol",TRUE)</f>
        <v>VTR</v>
      </c>
      <c r="D100" s="5">
        <f>_FV(Table1[[#This Row],[Company]],"P/E",TRUE)</f>
        <v>37.878788</v>
      </c>
      <c r="E100" s="5">
        <f>_FV(Table1[[#This Row],[Company]],"Beta")</f>
        <v>0.14344999999999999</v>
      </c>
      <c r="F100" s="7">
        <f>ABS(_FV(Table1[[#This Row],[Company]],"Change (%)",TRUE)/_FV(Table1[[#This Row],[Company]],"Beta"))</f>
        <v>5.2520041826420359E-2</v>
      </c>
      <c r="G100" s="7">
        <f>_FV(Table1[[#This Row],[Company]],"Change (%)",TRUE)</f>
        <v>-7.5339999999999999E-3</v>
      </c>
      <c r="H100" s="7">
        <f>_FV(Table1[[#This Row],[Company]],"Volume")/_FV(Table1[[#This Row],[Company]],"Volume average",TRUE)</f>
        <v>0.26359547442924686</v>
      </c>
      <c r="I100" s="7">
        <f>(Table1[% volume]/(Table1[[#Totals],[% volume]]))</f>
        <v>0.93217234334455479</v>
      </c>
      <c r="J100" s="7">
        <f>_FV(Table1[[#This Row],[Company]],"Volume")/_FV(Table1[[#This Row],[Company]],"Shares outstanding",TRUE)</f>
        <v>1.6280583378691458E-3</v>
      </c>
      <c r="K100" s="7">
        <f>(_FV(Table1[[#This Row],[Company]],"52 week high",TRUE)-_FV(Table1[[#This Row],[Company]],"52 week low",TRUE))/_FV(Table1[[#This Row],[Company]],"Price")</f>
        <v>0.40328329882677716</v>
      </c>
      <c r="L100" s="7">
        <f>(_FV(Table1[[#This Row],[Company]],"High",TRUE)-_FV(Table1[[#This Row],[Company]],"Low",TRUE))/_FV(Table1[[#This Row],[Company]],"Price")</f>
        <v>1.759834368530026E-2</v>
      </c>
      <c r="M100" s="7">
        <f>(Table1[day range]/Table1[year range])</f>
        <v>4.3637670432911481E-2</v>
      </c>
      <c r="N100" s="9">
        <f>_FV(Table1[[#This Row],[Company]],"Market cap",TRUE)</f>
        <v>20655641151.049999</v>
      </c>
      <c r="O100" s="9">
        <f>_FV(Table1[[#This Row],[Company]],"Previous close",TRUE)*_FV(Table1[[#This Row],[Company]],"Change (%)",TRUE)*_FV(Table1[[#This Row],[Company]],"Shares outstanding",TRUE)</f>
        <v>-155619600.43201074</v>
      </c>
      <c r="P100" s="7">
        <f>(_FV(Table1[[#This Row],[Company]],"Price")-_FV(Table1[[#This Row],[Company]],"52 week low",TRUE))/_FV(Table1[[#This Row],[Company]],"Price",TRUE)</f>
        <v>0.19693409247757082</v>
      </c>
      <c r="Q100" s="3">
        <f>_FV(Table1[[#This Row],[Company]],"52 week low",TRUE)</f>
        <v>46.545699999999997</v>
      </c>
      <c r="R100" s="3">
        <f>_FV(Table1[[#This Row],[Company]],"Low")</f>
        <v>57.75</v>
      </c>
      <c r="S100" s="14">
        <f>_FV(Table1[[#This Row],[Company]],"Price")</f>
        <v>57.96</v>
      </c>
      <c r="T100" s="3">
        <f>_FV(Table1[[#This Row],[Company]],"High")</f>
        <v>58.77</v>
      </c>
      <c r="U100" s="3">
        <f>_FV(Table1[[#This Row],[Company]],"52 week high",TRUE)</f>
        <v>69.92</v>
      </c>
      <c r="V100" s="7">
        <f>(_FV(Table1[[#This Row],[Company]],"52 week high",TRUE)-_FV(Table1[[#This Row],[Company]],"Price"))/_FV(Table1[[#This Row],[Company]],"Price",TRUE)</f>
        <v>0.20634920634920637</v>
      </c>
      <c r="W100" s="7">
        <f>((_FV(Table1[[#This Row],[Company]],"Price")-_FV(Table1[[#This Row],[Company]],"52 week low",TRUE))/(Table1[year range]*_FV(Table1[[#This Row],[Company]],"Price")))</f>
        <v>0.48832692315919629</v>
      </c>
      <c r="X100" s="7">
        <f>((_FV(Table1[[#This Row],[Company]],"Price")-_FV(Table1[[#This Row],[Company]],"Low",TRUE))/(_FV(Table1[[#This Row],[Company]],"High",TRUE)-_FV(Table1[[#This Row],[Company]],"Low",TRUE)))</f>
        <v>0.20588235294117668</v>
      </c>
      <c r="Y100" s="3">
        <f>_FV(Table1[[#This Row],[Company]],"Previous close",TRUE)</f>
        <v>58.4</v>
      </c>
      <c r="Z100" s="17">
        <f>_FV(Table1[[#This Row],[Company]],"Change")</f>
        <v>-0.44</v>
      </c>
      <c r="AA100" s="3">
        <f>_FV(Table1[[#This Row],[Company]],"Open")</f>
        <v>58.44</v>
      </c>
      <c r="AB100" s="1">
        <v>8.4815000000000002E-2</v>
      </c>
      <c r="AC100" s="6">
        <f>_FV(Table1[[#This Row],[Company]],"Volume")</f>
        <v>575832</v>
      </c>
      <c r="AD100" s="6">
        <f>_FV(Table1[[#This Row],[Company]],"Volume average",TRUE)</f>
        <v>2184529.15873016</v>
      </c>
      <c r="AE100" s="1" t="str">
        <f>_FV(Table1[[#This Row],[Company]],"Year founded",TRUE)</f>
        <v>1983</v>
      </c>
      <c r="AF100" s="6">
        <f>_FV(Table1[[#This Row],[Company]],"Shares outstanding",TRUE)</f>
        <v>353692485.46318501</v>
      </c>
      <c r="AG100" s="1" t="str">
        <f>_FV(Table1[[#This Row],[Company]],"Exchange")</f>
        <v>NYSE</v>
      </c>
      <c r="AH100" s="1" t="str">
        <f>_FV(Table1[[#This Row],[Company]],"Industry")</f>
        <v>REIT - Healthcare Facilities</v>
      </c>
    </row>
    <row r="101" spans="1:34" ht="16.5" x14ac:dyDescent="0.25">
      <c r="A101" s="1">
        <v>377</v>
      </c>
      <c r="B101" s="2" t="e" vm="102">
        <v>#VALUE!</v>
      </c>
      <c r="C101" s="1" t="str">
        <f>_FV(Table1[[#This Row],[Company]],"Ticker symbol",TRUE)</f>
        <v>URI</v>
      </c>
      <c r="D101" s="5">
        <f>_FV(Table1[[#This Row],[Company]],"P/E",TRUE)</f>
        <v>8.3402840000000005</v>
      </c>
      <c r="E101" s="5">
        <f>_FV(Table1[[#This Row],[Company]],"Beta")</f>
        <v>2.438482</v>
      </c>
      <c r="F101" s="7">
        <f>ABS(_FV(Table1[[#This Row],[Company]],"Change (%)",TRUE)/_FV(Table1[[#This Row],[Company]],"Beta"))</f>
        <v>3.0883967976798677E-3</v>
      </c>
      <c r="G101" s="7">
        <f>_FV(Table1[[#This Row],[Company]],"Change (%)",TRUE)</f>
        <v>-7.5309999999999995E-3</v>
      </c>
      <c r="H101" s="7">
        <f>_FV(Table1[[#This Row],[Company]],"Volume")/_FV(Table1[[#This Row],[Company]],"Volume average",TRUE)</f>
        <v>0.18519637317493917</v>
      </c>
      <c r="I101" s="7">
        <f>(Table1[% volume]/(Table1[[#Totals],[% volume]]))</f>
        <v>0.65492375214405896</v>
      </c>
      <c r="J101" s="7">
        <f>_FV(Table1[[#This Row],[Company]],"Volume")/_FV(Table1[[#This Row],[Company]],"Shares outstanding",TRUE)</f>
        <v>2.6193608522849178E-3</v>
      </c>
      <c r="K101" s="7">
        <f>(_FV(Table1[[#This Row],[Company]],"52 week high",TRUE)-_FV(Table1[[#This Row],[Company]],"52 week low",TRUE))/_FV(Table1[[#This Row],[Company]],"Price")</f>
        <v>0.55088958660387244</v>
      </c>
      <c r="L101" s="7">
        <f>(_FV(Table1[[#This Row],[Company]],"High",TRUE)-_FV(Table1[[#This Row],[Company]],"Low",TRUE))/_FV(Table1[[#This Row],[Company]],"Price")</f>
        <v>1.0661957090528489E-2</v>
      </c>
      <c r="M101" s="7">
        <f>(Table1[day range]/Table1[year range])</f>
        <v>1.9354072666824922E-2</v>
      </c>
      <c r="N101" s="9">
        <f>_FV(Table1[[#This Row],[Company]],"Market cap",TRUE)</f>
        <v>12665295280.3585</v>
      </c>
      <c r="O101" s="9">
        <f>_FV(Table1[[#This Row],[Company]],"Previous close",TRUE)*_FV(Table1[[#This Row],[Company]],"Change (%)",TRUE)*_FV(Table1[[#This Row],[Company]],"Shares outstanding",TRUE)</f>
        <v>-95382338.756379887</v>
      </c>
      <c r="P101" s="7">
        <f>(_FV(Table1[[#This Row],[Company]],"Price")-_FV(Table1[[#This Row],[Company]],"52 week low",TRUE))/_FV(Table1[[#This Row],[Company]],"Price",TRUE)</f>
        <v>0.30324437467294613</v>
      </c>
      <c r="Q101" s="3">
        <f>_FV(Table1[[#This Row],[Company]],"52 week low",TRUE)</f>
        <v>106.52</v>
      </c>
      <c r="R101" s="3">
        <f>_FV(Table1[[#This Row],[Company]],"Low")</f>
        <v>152.09</v>
      </c>
      <c r="S101" s="14">
        <f>_FV(Table1[[#This Row],[Company]],"Price")</f>
        <v>152.88</v>
      </c>
      <c r="T101" s="3">
        <f>_FV(Table1[[#This Row],[Company]],"High")</f>
        <v>153.72</v>
      </c>
      <c r="U101" s="3">
        <f>_FV(Table1[[#This Row],[Company]],"52 week high",TRUE)</f>
        <v>190.74</v>
      </c>
      <c r="V101" s="7">
        <f>(_FV(Table1[[#This Row],[Company]],"52 week high",TRUE)-_FV(Table1[[#This Row],[Company]],"Price"))/_FV(Table1[[#This Row],[Company]],"Price",TRUE)</f>
        <v>0.24764521193092631</v>
      </c>
      <c r="W101" s="7">
        <f>((_FV(Table1[[#This Row],[Company]],"Price")-_FV(Table1[[#This Row],[Company]],"52 week low",TRUE))/(Table1[year range]*_FV(Table1[[#This Row],[Company]],"Price")))</f>
        <v>0.55046307290429819</v>
      </c>
      <c r="X101" s="7">
        <f>((_FV(Table1[[#This Row],[Company]],"Price")-_FV(Table1[[#This Row],[Company]],"Low",TRUE))/(_FV(Table1[[#This Row],[Company]],"High",TRUE)-_FV(Table1[[#This Row],[Company]],"Low",TRUE)))</f>
        <v>0.48466257668711304</v>
      </c>
      <c r="Y101" s="3">
        <f>_FV(Table1[[#This Row],[Company]],"Previous close",TRUE)</f>
        <v>154.04</v>
      </c>
      <c r="Z101" s="17">
        <f>_FV(Table1[[#This Row],[Company]],"Change")</f>
        <v>-1.1599999999999999</v>
      </c>
      <c r="AA101" s="3">
        <f>_FV(Table1[[#This Row],[Company]],"Open")</f>
        <v>153.44</v>
      </c>
      <c r="AB101" s="1">
        <v>5.2089999999999997E-2</v>
      </c>
      <c r="AC101" s="6">
        <f>_FV(Table1[[#This Row],[Company]],"Volume")</f>
        <v>215366</v>
      </c>
      <c r="AD101" s="6">
        <f>_FV(Table1[[#This Row],[Company]],"Volume average",TRUE)</f>
        <v>1162906.1428571399</v>
      </c>
      <c r="AE101" s="1" t="str">
        <f>_FV(Table1[[#This Row],[Company]],"Year founded",TRUE)</f>
        <v>1997</v>
      </c>
      <c r="AF101" s="6">
        <f>_FV(Table1[[#This Row],[Company]],"Shares outstanding",TRUE)</f>
        <v>82220821.087759703</v>
      </c>
      <c r="AG101" s="1" t="str">
        <f>_FV(Table1[[#This Row],[Company]],"Exchange")</f>
        <v>NYSE</v>
      </c>
      <c r="AH101" s="1" t="str">
        <f>_FV(Table1[[#This Row],[Company]],"Industry")</f>
        <v>Rental &amp; Leasing Services</v>
      </c>
    </row>
    <row r="102" spans="1:34" ht="16.5" x14ac:dyDescent="0.25">
      <c r="A102" s="1">
        <v>61</v>
      </c>
      <c r="B102" s="2" t="e" vm="103">
        <v>#VALUE!</v>
      </c>
      <c r="C102" s="1" t="str">
        <f>_FV(Table1[[#This Row],[Company]],"Ticker symbol",TRUE)</f>
        <v>SLB</v>
      </c>
      <c r="D102" s="5">
        <f>_FV(Table1[[#This Row],[Company]],"P/E",TRUE)</f>
        <v>200</v>
      </c>
      <c r="E102" s="5">
        <f>_FV(Table1[[#This Row],[Company]],"Beta")</f>
        <v>0.98042399999999996</v>
      </c>
      <c r="F102" s="7">
        <f>ABS(_FV(Table1[[#This Row],[Company]],"Change (%)",TRUE)/_FV(Table1[[#This Row],[Company]],"Beta"))</f>
        <v>7.4957365384772301E-3</v>
      </c>
      <c r="G102" s="7">
        <f>_FV(Table1[[#This Row],[Company]],"Change (%)",TRUE)</f>
        <v>-7.3489999999999996E-3</v>
      </c>
      <c r="H102" s="7">
        <f>_FV(Table1[[#This Row],[Company]],"Volume")/_FV(Table1[[#This Row],[Company]],"Volume average",TRUE)</f>
        <v>0.18992570269491052</v>
      </c>
      <c r="I102" s="7">
        <f>(Table1[% volume]/(Table1[[#Totals],[% volume]]))</f>
        <v>0.67164843298551091</v>
      </c>
      <c r="J102" s="7">
        <f>_FV(Table1[[#This Row],[Company]],"Volume")/_FV(Table1[[#This Row],[Company]],"Shares outstanding",TRUE)</f>
        <v>6.6797606559976241E-4</v>
      </c>
      <c r="K102" s="7">
        <f>(_FV(Table1[[#This Row],[Company]],"52 week high",TRUE)-_FV(Table1[[#This Row],[Company]],"52 week low",TRUE))/_FV(Table1[[#This Row],[Company]],"Price")</f>
        <v>0.29203807221634676</v>
      </c>
      <c r="L102" s="7">
        <f>(_FV(Table1[[#This Row],[Company]],"High",TRUE)-_FV(Table1[[#This Row],[Company]],"Low",TRUE))/_FV(Table1[[#This Row],[Company]],"Price")</f>
        <v>7.70509140353514E-3</v>
      </c>
      <c r="M102" s="7">
        <f>(Table1[day range]/Table1[year range])</f>
        <v>2.6383859286083351E-2</v>
      </c>
      <c r="N102" s="9">
        <f>_FV(Table1[[#This Row],[Company]],"Market cap",TRUE)</f>
        <v>91822448555.740005</v>
      </c>
      <c r="O102" s="9">
        <f>_FV(Table1[[#This Row],[Company]],"Previous close",TRUE)*_FV(Table1[[#This Row],[Company]],"Change (%)",TRUE)*_FV(Table1[[#This Row],[Company]],"Shares outstanding",TRUE)</f>
        <v>-674803174.43613565</v>
      </c>
      <c r="P102" s="7">
        <f>(_FV(Table1[[#This Row],[Company]],"Price")-_FV(Table1[[#This Row],[Company]],"52 week low",TRUE))/_FV(Table1[[#This Row],[Company]],"Price",TRUE)</f>
        <v>7.8108475600543806E-2</v>
      </c>
      <c r="Q102" s="3">
        <f>_FV(Table1[[#This Row],[Company]],"52 week low",TRUE)</f>
        <v>61.02</v>
      </c>
      <c r="R102" s="3">
        <f>_FV(Table1[[#This Row],[Company]],"Low")</f>
        <v>66.12</v>
      </c>
      <c r="S102" s="14">
        <f>_FV(Table1[[#This Row],[Company]],"Price")</f>
        <v>66.19</v>
      </c>
      <c r="T102" s="3">
        <f>_FV(Table1[[#This Row],[Company]],"High")</f>
        <v>66.63</v>
      </c>
      <c r="U102" s="3">
        <f>_FV(Table1[[#This Row],[Company]],"52 week high",TRUE)</f>
        <v>80.349999999999994</v>
      </c>
      <c r="V102" s="7">
        <f>(_FV(Table1[[#This Row],[Company]],"52 week high",TRUE)-_FV(Table1[[#This Row],[Company]],"Price"))/_FV(Table1[[#This Row],[Company]],"Price",TRUE)</f>
        <v>0.21392959661580294</v>
      </c>
      <c r="W102" s="7">
        <f>((_FV(Table1[[#This Row],[Company]],"Price")-_FV(Table1[[#This Row],[Company]],"52 week low",TRUE))/(Table1[year range]*_FV(Table1[[#This Row],[Company]],"Price")))</f>
        <v>0.26745990688049648</v>
      </c>
      <c r="X102" s="7">
        <f>((_FV(Table1[[#This Row],[Company]],"Price")-_FV(Table1[[#This Row],[Company]],"Low",TRUE))/(_FV(Table1[[#This Row],[Company]],"High",TRUE)-_FV(Table1[[#This Row],[Company]],"Low",TRUE)))</f>
        <v>0.13725490196077339</v>
      </c>
      <c r="Y102" s="3">
        <f>_FV(Table1[[#This Row],[Company]],"Previous close",TRUE)</f>
        <v>66.680000000000007</v>
      </c>
      <c r="Z102" s="17">
        <f>_FV(Table1[[#This Row],[Company]],"Change")</f>
        <v>-0.49</v>
      </c>
      <c r="AA102" s="3">
        <f>_FV(Table1[[#This Row],[Company]],"Open")</f>
        <v>66.23</v>
      </c>
      <c r="AB102" s="1">
        <v>0.384577</v>
      </c>
      <c r="AC102" s="6">
        <f>_FV(Table1[[#This Row],[Company]],"Volume")</f>
        <v>919844</v>
      </c>
      <c r="AD102" s="6">
        <f>_FV(Table1[[#This Row],[Company]],"Volume average",TRUE)</f>
        <v>4843178.0793650802</v>
      </c>
      <c r="AE102" s="1" t="str">
        <f>_FV(Table1[[#This Row],[Company]],"Year founded",TRUE)</f>
        <v>1926</v>
      </c>
      <c r="AF102" s="6">
        <f>_FV(Table1[[#This Row],[Company]],"Shares outstanding",TRUE)</f>
        <v>1377061316.07289</v>
      </c>
      <c r="AG102" s="1" t="str">
        <f>_FV(Table1[[#This Row],[Company]],"Exchange")</f>
        <v>NYSE</v>
      </c>
      <c r="AH102" s="1" t="str">
        <f>_FV(Table1[[#This Row],[Company]],"Industry")</f>
        <v>Oil &amp; Gas Equipment &amp; Services</v>
      </c>
    </row>
    <row r="103" spans="1:34" ht="16.5" x14ac:dyDescent="0.25">
      <c r="A103" s="1">
        <v>102</v>
      </c>
      <c r="B103" s="2" t="e" vm="104">
        <v>#VALUE!</v>
      </c>
      <c r="C103" s="1" t="str">
        <f>_FV(Table1[[#This Row],[Company]],"Ticker symbol",TRUE)</f>
        <v>RTN</v>
      </c>
      <c r="D103" s="5">
        <f>_FV(Table1[[#This Row],[Company]],"P/E",TRUE)</f>
        <v>23.640661999999999</v>
      </c>
      <c r="E103" s="5">
        <f>_FV(Table1[[#This Row],[Company]],"Beta")</f>
        <v>0.63833700000000004</v>
      </c>
      <c r="F103" s="7">
        <f>ABS(_FV(Table1[[#This Row],[Company]],"Change (%)",TRUE)/_FV(Table1[[#This Row],[Company]],"Beta"))</f>
        <v>1.1462597342782887E-2</v>
      </c>
      <c r="G103" s="7">
        <f>_FV(Table1[[#This Row],[Company]],"Change (%)",TRUE)</f>
        <v>-7.3170000000000006E-3</v>
      </c>
      <c r="H103" s="7">
        <f>_FV(Table1[[#This Row],[Company]],"Volume")/_FV(Table1[[#This Row],[Company]],"Volume average",TRUE)</f>
        <v>0.13356179284023612</v>
      </c>
      <c r="I103" s="7">
        <f>(Table1[% volume]/(Table1[[#Totals],[% volume]]))</f>
        <v>0.47232453319907552</v>
      </c>
      <c r="J103" s="7">
        <f>_FV(Table1[[#This Row],[Company]],"Volume")/_FV(Table1[[#This Row],[Company]],"Shares outstanding",TRUE)</f>
        <v>7.1767153104561896E-4</v>
      </c>
      <c r="K103" s="7">
        <f>(_FV(Table1[[#This Row],[Company]],"52 week high",TRUE)-_FV(Table1[[#This Row],[Company]],"52 week low",TRUE))/_FV(Table1[[#This Row],[Company]],"Price")</f>
        <v>0.27795347888186089</v>
      </c>
      <c r="L103" s="7">
        <f>(_FV(Table1[[#This Row],[Company]],"High",TRUE)-_FV(Table1[[#This Row],[Company]],"Low",TRUE))/_FV(Table1[[#This Row],[Company]],"Price")</f>
        <v>8.8691083452356375E-3</v>
      </c>
      <c r="M103" s="7">
        <f>(Table1[day range]/Table1[year range])</f>
        <v>3.1908607083868494E-2</v>
      </c>
      <c r="N103" s="9">
        <f>_FV(Table1[[#This Row],[Company]],"Market cap",TRUE)</f>
        <v>55992259100</v>
      </c>
      <c r="O103" s="9">
        <f>_FV(Table1[[#This Row],[Company]],"Previous close",TRUE)*_FV(Table1[[#This Row],[Company]],"Change (%)",TRUE)*_FV(Table1[[#This Row],[Company]],"Shares outstanding",TRUE)</f>
        <v>-409695359.83470017</v>
      </c>
      <c r="P103" s="7">
        <f>(_FV(Table1[[#This Row],[Company]],"Price")-_FV(Table1[[#This Row],[Company]],"52 week low",TRUE))/_FV(Table1[[#This Row],[Company]],"Price",TRUE)</f>
        <v>0.10599877576004899</v>
      </c>
      <c r="Q103" s="3">
        <f>_FV(Table1[[#This Row],[Company]],"52 week low",TRUE)</f>
        <v>175.26</v>
      </c>
      <c r="R103" s="3">
        <f>_FV(Table1[[#This Row],[Company]],"Low")</f>
        <v>195.86</v>
      </c>
      <c r="S103" s="14">
        <f>_FV(Table1[[#This Row],[Company]],"Price")</f>
        <v>196.04</v>
      </c>
      <c r="T103" s="3">
        <f>_FV(Table1[[#This Row],[Company]],"High")</f>
        <v>197.59870000000001</v>
      </c>
      <c r="U103" s="3">
        <f>_FV(Table1[[#This Row],[Company]],"52 week high",TRUE)</f>
        <v>229.75</v>
      </c>
      <c r="V103" s="7">
        <f>(_FV(Table1[[#This Row],[Company]],"52 week high",TRUE)-_FV(Table1[[#This Row],[Company]],"Price"))/_FV(Table1[[#This Row],[Company]],"Price",TRUE)</f>
        <v>0.17195470312181194</v>
      </c>
      <c r="W103" s="7">
        <f>((_FV(Table1[[#This Row],[Company]],"Price")-_FV(Table1[[#This Row],[Company]],"52 week low",TRUE))/(Table1[year range]*_FV(Table1[[#This Row],[Company]],"Price")))</f>
        <v>0.38135437694989904</v>
      </c>
      <c r="X103" s="7">
        <f>((_FV(Table1[[#This Row],[Company]],"Price")-_FV(Table1[[#This Row],[Company]],"Low",TRUE))/(_FV(Table1[[#This Row],[Company]],"High",TRUE)-_FV(Table1[[#This Row],[Company]],"Low",TRUE)))</f>
        <v>0.10352562259157932</v>
      </c>
      <c r="Y103" s="3">
        <f>_FV(Table1[[#This Row],[Company]],"Previous close",TRUE)</f>
        <v>197.48500000000001</v>
      </c>
      <c r="Z103" s="17">
        <f>_FV(Table1[[#This Row],[Company]],"Change")</f>
        <v>-1.4450000000000001</v>
      </c>
      <c r="AA103" s="3">
        <f>_FV(Table1[[#This Row],[Company]],"Open")</f>
        <v>197.5</v>
      </c>
      <c r="AB103" s="1">
        <v>0.22955400000000001</v>
      </c>
      <c r="AC103" s="6">
        <f>_FV(Table1[[#This Row],[Company]],"Volume")</f>
        <v>203479</v>
      </c>
      <c r="AD103" s="6">
        <f>_FV(Table1[[#This Row],[Company]],"Volume average",TRUE)</f>
        <v>1523482.0952381</v>
      </c>
      <c r="AE103" s="1" t="str">
        <f>_FV(Table1[[#This Row],[Company]],"Year founded",TRUE)</f>
        <v>1922</v>
      </c>
      <c r="AF103" s="6">
        <f>_FV(Table1[[#This Row],[Company]],"Shares outstanding",TRUE)</f>
        <v>283526643.03618002</v>
      </c>
      <c r="AG103" s="1" t="str">
        <f>_FV(Table1[[#This Row],[Company]],"Exchange")</f>
        <v>NYSE</v>
      </c>
      <c r="AH103" s="1" t="str">
        <f>_FV(Table1[[#This Row],[Company]],"Industry")</f>
        <v>Aerospace &amp; Defense</v>
      </c>
    </row>
    <row r="104" spans="1:34" ht="16.5" x14ac:dyDescent="0.25">
      <c r="A104" s="1">
        <v>262</v>
      </c>
      <c r="B104" s="2" t="e" vm="105">
        <v>#VALUE!</v>
      </c>
      <c r="C104" s="1" t="str">
        <f>_FV(Table1[[#This Row],[Company]],"Ticker symbol",TRUE)</f>
        <v>FOX</v>
      </c>
      <c r="D104" s="5">
        <f>_FV(Table1[[#This Row],[Company]],"P/E",TRUE)</f>
        <v>20.746887999999998</v>
      </c>
      <c r="E104" s="5">
        <f>_FV(Table1[[#This Row],[Company]],"Beta")</f>
        <v>1.207023</v>
      </c>
      <c r="F104" s="7">
        <f>ABS(_FV(Table1[[#This Row],[Company]],"Change (%)",TRUE)/_FV(Table1[[#This Row],[Company]],"Beta"))</f>
        <v>5.8838978213339773E-3</v>
      </c>
      <c r="G104" s="7">
        <f>_FV(Table1[[#This Row],[Company]],"Change (%)",TRUE)</f>
        <v>-7.1020000000000007E-3</v>
      </c>
      <c r="H104" s="7">
        <f>_FV(Table1[[#This Row],[Company]],"Volume")/_FV(Table1[[#This Row],[Company]],"Volume average",TRUE)</f>
        <v>0.2504400755177279</v>
      </c>
      <c r="I104" s="7">
        <f>(Table1[% volume]/(Table1[[#Totals],[% volume]]))</f>
        <v>0.88564992463635861</v>
      </c>
      <c r="J104" s="7">
        <f>_FV(Table1[[#This Row],[Company]],"Volume")/_FV(Table1[[#This Row],[Company]],"Shares outstanding",TRUE)</f>
        <v>5.9403237001875477E-4</v>
      </c>
      <c r="K104" s="7">
        <f>(_FV(Table1[[#This Row],[Company]],"52 week high",TRUE)-_FV(Table1[[#This Row],[Company]],"52 week low",TRUE))/_FV(Table1[[#This Row],[Company]],"Price")</f>
        <v>0.56660706303084485</v>
      </c>
      <c r="L104" s="7">
        <f>(_FV(Table1[[#This Row],[Company]],"High",TRUE)-_FV(Table1[[#This Row],[Company]],"Low",TRUE))/_FV(Table1[[#This Row],[Company]],"Price")</f>
        <v>8.2700044702726291E-3</v>
      </c>
      <c r="M104" s="7">
        <f>(Table1[day range]/Table1[year range])</f>
        <v>1.4595660749506802E-2</v>
      </c>
      <c r="N104" s="9">
        <f>_FV(Table1[[#This Row],[Company]],"Market cap",TRUE)</f>
        <v>82920294391.440002</v>
      </c>
      <c r="O104" s="9">
        <f>_FV(Table1[[#This Row],[Company]],"Previous close",TRUE)*_FV(Table1[[#This Row],[Company]],"Change (%)",TRUE)*_FV(Table1[[#This Row],[Company]],"Shares outstanding",TRUE)</f>
        <v>-588899930.76800752</v>
      </c>
      <c r="P104" s="7">
        <f>(_FV(Table1[[#This Row],[Company]],"Price")-_FV(Table1[[#This Row],[Company]],"52 week low",TRUE))/_FV(Table1[[#This Row],[Company]],"Price",TRUE)</f>
        <v>0.45686186857398303</v>
      </c>
      <c r="Q104" s="3">
        <f>_FV(Table1[[#This Row],[Company]],"52 week low",TRUE)</f>
        <v>24.3</v>
      </c>
      <c r="R104" s="3">
        <f>_FV(Table1[[#This Row],[Company]],"Low")</f>
        <v>44.71</v>
      </c>
      <c r="S104" s="14">
        <f>_FV(Table1[[#This Row],[Company]],"Price")</f>
        <v>44.74</v>
      </c>
      <c r="T104" s="3">
        <f>_FV(Table1[[#This Row],[Company]],"High")</f>
        <v>45.08</v>
      </c>
      <c r="U104" s="3">
        <f>_FV(Table1[[#This Row],[Company]],"52 week high",TRUE)</f>
        <v>49.65</v>
      </c>
      <c r="V104" s="7">
        <f>(_FV(Table1[[#This Row],[Company]],"52 week high",TRUE)-_FV(Table1[[#This Row],[Company]],"Price"))/_FV(Table1[[#This Row],[Company]],"Price",TRUE)</f>
        <v>0.10974519445686179</v>
      </c>
      <c r="W104" s="7">
        <f>((_FV(Table1[[#This Row],[Company]],"Price")-_FV(Table1[[#This Row],[Company]],"52 week low",TRUE))/(Table1[year range]*_FV(Table1[[#This Row],[Company]],"Price")))</f>
        <v>0.80631163708086784</v>
      </c>
      <c r="X104" s="7">
        <f>((_FV(Table1[[#This Row],[Company]],"Price")-_FV(Table1[[#This Row],[Company]],"Low",TRUE))/(_FV(Table1[[#This Row],[Company]],"High",TRUE)-_FV(Table1[[#This Row],[Company]],"Low",TRUE)))</f>
        <v>8.1081081081084708E-2</v>
      </c>
      <c r="Y104" s="3">
        <f>_FV(Table1[[#This Row],[Company]],"Previous close",TRUE)</f>
        <v>45.06</v>
      </c>
      <c r="Z104" s="17">
        <f>_FV(Table1[[#This Row],[Company]],"Change")</f>
        <v>-0.32</v>
      </c>
      <c r="AA104" s="3">
        <f>_FV(Table1[[#This Row],[Company]],"Open")</f>
        <v>44.85</v>
      </c>
      <c r="AB104" s="1">
        <v>8.2236000000000004E-2</v>
      </c>
      <c r="AC104" s="6">
        <f>_FV(Table1[[#This Row],[Company]],"Volume")</f>
        <v>1093150</v>
      </c>
      <c r="AD104" s="6">
        <f>_FV(Table1[[#This Row],[Company]],"Volume average",TRUE)</f>
        <v>4364916.42857143</v>
      </c>
      <c r="AE104" s="1" t="str">
        <f>_FV(Table1[[#This Row],[Company]],"Year founded",TRUE)</f>
        <v>1979</v>
      </c>
      <c r="AF104" s="6">
        <f>_FV(Table1[[#This Row],[Company]],"Shares outstanding",TRUE)</f>
        <v>1840219582.5885501</v>
      </c>
      <c r="AG104" s="1" t="str">
        <f>_FV(Table1[[#This Row],[Company]],"Exchange")</f>
        <v>NASDAQ</v>
      </c>
      <c r="AH104" s="1" t="str">
        <f>_FV(Table1[[#This Row],[Company]],"Industry")</f>
        <v>Media - Diversified</v>
      </c>
    </row>
    <row r="105" spans="1:34" ht="16.5" x14ac:dyDescent="0.25">
      <c r="A105" s="1">
        <v>386</v>
      </c>
      <c r="B105" s="2" t="e" vm="106">
        <v>#VALUE!</v>
      </c>
      <c r="C105" s="1" t="str">
        <f>_FV(Table1[[#This Row],[Company]],"Ticker symbol",TRUE)</f>
        <v>MAS</v>
      </c>
      <c r="D105" s="5">
        <f>_FV(Table1[[#This Row],[Company]],"P/E",TRUE)</f>
        <v>21.186440999999999</v>
      </c>
      <c r="E105" s="5">
        <f>_FV(Table1[[#This Row],[Company]],"Beta")</f>
        <v>1.493044</v>
      </c>
      <c r="F105" s="7">
        <f>ABS(_FV(Table1[[#This Row],[Company]],"Change (%)",TRUE)/_FV(Table1[[#This Row],[Company]],"Beta"))</f>
        <v>4.7212272377773193E-3</v>
      </c>
      <c r="G105" s="7">
        <f>_FV(Table1[[#This Row],[Company]],"Change (%)",TRUE)</f>
        <v>-7.0489999999999997E-3</v>
      </c>
      <c r="H105" s="7">
        <f>_FV(Table1[[#This Row],[Company]],"Volume")/_FV(Table1[[#This Row],[Company]],"Volume average",TRUE)</f>
        <v>9.2346446692163228E-2</v>
      </c>
      <c r="I105" s="7">
        <f>(Table1[% volume]/(Table1[[#Totals],[% volume]]))</f>
        <v>0.32657162949769369</v>
      </c>
      <c r="J105" s="7">
        <f>_FV(Table1[[#This Row],[Company]],"Volume")/_FV(Table1[[#This Row],[Company]],"Shares outstanding",TRUE)</f>
        <v>9.9062388602958753E-4</v>
      </c>
      <c r="K105" s="7">
        <f>(_FV(Table1[[#This Row],[Company]],"52 week high",TRUE)-_FV(Table1[[#This Row],[Company]],"52 week low",TRUE))/_FV(Table1[[#This Row],[Company]],"Price")</f>
        <v>0.27015720081135908</v>
      </c>
      <c r="L105" s="7">
        <f>(_FV(Table1[[#This Row],[Company]],"High",TRUE)-_FV(Table1[[#This Row],[Company]],"Low",TRUE))/_FV(Table1[[#This Row],[Company]],"Price")</f>
        <v>6.3387423935091286E-3</v>
      </c>
      <c r="M105" s="7">
        <f>(Table1[day range]/Table1[year range])</f>
        <v>2.3463162834350067E-2</v>
      </c>
      <c r="N105" s="9">
        <f>_FV(Table1[[#This Row],[Company]],"Market cap",TRUE)</f>
        <v>12142254764.530001</v>
      </c>
      <c r="O105" s="9">
        <f>_FV(Table1[[#This Row],[Company]],"Previous close",TRUE)*_FV(Table1[[#This Row],[Company]],"Change (%)",TRUE)*_FV(Table1[[#This Row],[Company]],"Shares outstanding",TRUE)</f>
        <v>-85590753.835172087</v>
      </c>
      <c r="P105" s="7">
        <f>(_FV(Table1[[#This Row],[Company]],"Price")-_FV(Table1[[#This Row],[Company]],"52 week low",TRUE))/_FV(Table1[[#This Row],[Company]],"Price",TRUE)</f>
        <v>9.2545638945233238E-2</v>
      </c>
      <c r="Q105" s="3">
        <f>_FV(Table1[[#This Row],[Company]],"52 week low",TRUE)</f>
        <v>35.79</v>
      </c>
      <c r="R105" s="3">
        <f>_FV(Table1[[#This Row],[Company]],"Low")</f>
        <v>39.44</v>
      </c>
      <c r="S105" s="14">
        <f>_FV(Table1[[#This Row],[Company]],"Price")</f>
        <v>39.44</v>
      </c>
      <c r="T105" s="3">
        <f>_FV(Table1[[#This Row],[Company]],"High")</f>
        <v>39.69</v>
      </c>
      <c r="U105" s="3">
        <f>_FV(Table1[[#This Row],[Company]],"52 week high",TRUE)</f>
        <v>46.445</v>
      </c>
      <c r="V105" s="7">
        <f>(_FV(Table1[[#This Row],[Company]],"52 week high",TRUE)-_FV(Table1[[#This Row],[Company]],"Price"))/_FV(Table1[[#This Row],[Company]],"Price",TRUE)</f>
        <v>0.17761156186612584</v>
      </c>
      <c r="W105" s="7">
        <f>((_FV(Table1[[#This Row],[Company]],"Price")-_FV(Table1[[#This Row],[Company]],"52 week low",TRUE))/(Table1[year range]*_FV(Table1[[#This Row],[Company]],"Price")))</f>
        <v>0.34256217738151085</v>
      </c>
      <c r="X105" s="7">
        <f>((_FV(Table1[[#This Row],[Company]],"Price")-_FV(Table1[[#This Row],[Company]],"Low",TRUE))/(_FV(Table1[[#This Row],[Company]],"High",TRUE)-_FV(Table1[[#This Row],[Company]],"Low",TRUE)))</f>
        <v>0</v>
      </c>
      <c r="Y105" s="3">
        <f>_FV(Table1[[#This Row],[Company]],"Previous close",TRUE)</f>
        <v>39.72</v>
      </c>
      <c r="Z105" s="17">
        <f>_FV(Table1[[#This Row],[Company]],"Change")</f>
        <v>-0.28000000000000003</v>
      </c>
      <c r="AA105" s="3">
        <f>_FV(Table1[[#This Row],[Company]],"Open")</f>
        <v>39.69</v>
      </c>
      <c r="AB105" s="1">
        <v>5.0889999999999998E-2</v>
      </c>
      <c r="AC105" s="6">
        <f>_FV(Table1[[#This Row],[Company]],"Volume")</f>
        <v>302830</v>
      </c>
      <c r="AD105" s="6">
        <f>_FV(Table1[[#This Row],[Company]],"Volume average",TRUE)</f>
        <v>3279281.5625</v>
      </c>
      <c r="AE105" s="1" t="str">
        <f>_FV(Table1[[#This Row],[Company]],"Year founded",TRUE)</f>
        <v>1929</v>
      </c>
      <c r="AF105" s="6">
        <f>_FV(Table1[[#This Row],[Company]],"Shares outstanding",TRUE)</f>
        <v>305696242.81294101</v>
      </c>
      <c r="AG105" s="1" t="str">
        <f>_FV(Table1[[#This Row],[Company]],"Exchange")</f>
        <v>NYSE</v>
      </c>
      <c r="AH105" s="1" t="str">
        <f>_FV(Table1[[#This Row],[Company]],"Industry")</f>
        <v>Building Materials</v>
      </c>
    </row>
    <row r="106" spans="1:34" ht="16.5" x14ac:dyDescent="0.25">
      <c r="A106" s="1">
        <v>209</v>
      </c>
      <c r="B106" s="2" t="e" vm="107">
        <v>#VALUE!</v>
      </c>
      <c r="C106" s="1" t="str">
        <f>_FV(Table1[[#This Row],[Company]],"Ticker symbol",TRUE)</f>
        <v>MNST</v>
      </c>
      <c r="D106" s="5">
        <f>_FV(Table1[[#This Row],[Company]],"P/E",TRUE)</f>
        <v>39.840637000000001</v>
      </c>
      <c r="E106" s="5">
        <f>_FV(Table1[[#This Row],[Company]],"Beta")</f>
        <v>1.336152</v>
      </c>
      <c r="F106" s="7">
        <f>ABS(_FV(Table1[[#This Row],[Company]],"Change (%)",TRUE)/_FV(Table1[[#This Row],[Company]],"Beta"))</f>
        <v>5.2561385231620359E-3</v>
      </c>
      <c r="G106" s="7">
        <f>_FV(Table1[[#This Row],[Company]],"Change (%)",TRUE)</f>
        <v>-7.0230000000000006E-3</v>
      </c>
      <c r="H106" s="7">
        <f>_FV(Table1[[#This Row],[Company]],"Volume")/_FV(Table1[[#This Row],[Company]],"Volume average",TRUE)</f>
        <v>0.10632556193096995</v>
      </c>
      <c r="I106" s="7">
        <f>(Table1[% volume]/(Table1[[#Totals],[% volume]]))</f>
        <v>0.37600701771237172</v>
      </c>
      <c r="J106" s="7">
        <f>_FV(Table1[[#This Row],[Company]],"Volume")/_FV(Table1[[#This Row],[Company]],"Shares outstanding",TRUE)</f>
        <v>5.6684688129364676E-4</v>
      </c>
      <c r="K106" s="7">
        <f>(_FV(Table1[[#This Row],[Company]],"52 week high",TRUE)-_FV(Table1[[#This Row],[Company]],"52 week low",TRUE))/_FV(Table1[[#This Row],[Company]],"Price")</f>
        <v>0.38068373189626142</v>
      </c>
      <c r="L106" s="7">
        <f>(_FV(Table1[[#This Row],[Company]],"High",TRUE)-_FV(Table1[[#This Row],[Company]],"Low",TRUE))/_FV(Table1[[#This Row],[Company]],"Price")</f>
        <v>9.0097675985180807E-3</v>
      </c>
      <c r="M106" s="7">
        <f>(Table1[day range]/Table1[year range])</f>
        <v>2.3667330236673459E-2</v>
      </c>
      <c r="N106" s="9">
        <f>_FV(Table1[[#This Row],[Company]],"Market cap",TRUE)</f>
        <v>33473942304.66</v>
      </c>
      <c r="O106" s="9">
        <f>_FV(Table1[[#This Row],[Company]],"Previous close",TRUE)*_FV(Table1[[#This Row],[Company]],"Change (%)",TRUE)*_FV(Table1[[#This Row],[Company]],"Shares outstanding",TRUE)</f>
        <v>-235087496.80562732</v>
      </c>
      <c r="P106" s="7">
        <f>(_FV(Table1[[#This Row],[Company]],"Price")-_FV(Table1[[#This Row],[Company]],"52 week low",TRUE))/_FV(Table1[[#This Row],[Company]],"Price",TRUE)</f>
        <v>0.19821488716739646</v>
      </c>
      <c r="Q106" s="3">
        <f>_FV(Table1[[#This Row],[Company]],"52 week low",TRUE)</f>
        <v>47.61</v>
      </c>
      <c r="R106" s="3">
        <f>_FV(Table1[[#This Row],[Company]],"Low")</f>
        <v>59.36</v>
      </c>
      <c r="S106" s="14">
        <f>_FV(Table1[[#This Row],[Company]],"Price")</f>
        <v>59.38</v>
      </c>
      <c r="T106" s="3">
        <f>_FV(Table1[[#This Row],[Company]],"High")</f>
        <v>59.895000000000003</v>
      </c>
      <c r="U106" s="3">
        <f>_FV(Table1[[#This Row],[Company]],"52 week high",TRUE)</f>
        <v>70.215000000000003</v>
      </c>
      <c r="V106" s="7">
        <f>(_FV(Table1[[#This Row],[Company]],"52 week high",TRUE)-_FV(Table1[[#This Row],[Company]],"Price"))/_FV(Table1[[#This Row],[Company]],"Price",TRUE)</f>
        <v>0.18246884472886493</v>
      </c>
      <c r="W106" s="7">
        <f>((_FV(Table1[[#This Row],[Company]],"Price")-_FV(Table1[[#This Row],[Company]],"52 week low",TRUE))/(Table1[year range]*_FV(Table1[[#This Row],[Company]],"Price")))</f>
        <v>0.52068126520681268</v>
      </c>
      <c r="X106" s="7">
        <f>((_FV(Table1[[#This Row],[Company]],"Price")-_FV(Table1[[#This Row],[Company]],"Low",TRUE))/(_FV(Table1[[#This Row],[Company]],"High",TRUE)-_FV(Table1[[#This Row],[Company]],"Low",TRUE)))</f>
        <v>3.7383177570099041E-2</v>
      </c>
      <c r="Y106" s="3">
        <f>_FV(Table1[[#This Row],[Company]],"Previous close",TRUE)</f>
        <v>59.8</v>
      </c>
      <c r="Z106" s="17">
        <f>_FV(Table1[[#This Row],[Company]],"Change")</f>
        <v>-0.42</v>
      </c>
      <c r="AA106" s="3">
        <f>_FV(Table1[[#This Row],[Company]],"Open")</f>
        <v>59.81</v>
      </c>
      <c r="AB106" s="1">
        <v>0.105152</v>
      </c>
      <c r="AC106" s="6">
        <f>_FV(Table1[[#This Row],[Company]],"Volume")</f>
        <v>317301</v>
      </c>
      <c r="AD106" s="6">
        <f>_FV(Table1[[#This Row],[Company]],"Volume average",TRUE)</f>
        <v>2984240.0476190499</v>
      </c>
      <c r="AE106" s="1" t="str">
        <f>_FV(Table1[[#This Row],[Company]],"Year founded",TRUE)</f>
        <v>1990</v>
      </c>
      <c r="AF106" s="6">
        <f>_FV(Table1[[#This Row],[Company]],"Shares outstanding",TRUE)</f>
        <v>559764921.48260903</v>
      </c>
      <c r="AG106" s="1" t="str">
        <f>_FV(Table1[[#This Row],[Company]],"Exchange")</f>
        <v>NASDAQ</v>
      </c>
      <c r="AH106" s="1" t="str">
        <f>_FV(Table1[[#This Row],[Company]],"Industry")</f>
        <v>Beverages - Soft Drinks</v>
      </c>
    </row>
    <row r="107" spans="1:34" ht="16.5" x14ac:dyDescent="0.25">
      <c r="A107" s="1">
        <v>399</v>
      </c>
      <c r="B107" s="2" t="e" vm="108">
        <v>#VALUE!</v>
      </c>
      <c r="C107" s="1" t="str">
        <f>_FV(Table1[[#This Row],[Company]],"Ticker symbol",TRUE)</f>
        <v>HAS</v>
      </c>
      <c r="D107" s="5">
        <f>_FV(Table1[[#This Row],[Company]],"P/E",TRUE)</f>
        <v>60.975610000000003</v>
      </c>
      <c r="E107" s="5">
        <f>_FV(Table1[[#This Row],[Company]],"Beta")</f>
        <v>0.90866899999999995</v>
      </c>
      <c r="F107" s="7">
        <f>ABS(_FV(Table1[[#This Row],[Company]],"Change (%)",TRUE)/_FV(Table1[[#This Row],[Company]],"Beta"))</f>
        <v>7.5649108751371513E-3</v>
      </c>
      <c r="G107" s="7">
        <f>_FV(Table1[[#This Row],[Company]],"Change (%)",TRUE)</f>
        <v>-6.8739999999999999E-3</v>
      </c>
      <c r="H107" s="7">
        <f>_FV(Table1[[#This Row],[Company]],"Volume")/_FV(Table1[[#This Row],[Company]],"Volume average",TRUE)</f>
        <v>0.11292478902588433</v>
      </c>
      <c r="I107" s="7">
        <f>(Table1[% volume]/(Table1[[#Totals],[% volume]]))</f>
        <v>0.39934435686301178</v>
      </c>
      <c r="J107" s="7">
        <f>_FV(Table1[[#This Row],[Company]],"Volume")/_FV(Table1[[#This Row],[Company]],"Shares outstanding",TRUE)</f>
        <v>9.0256064045874263E-4</v>
      </c>
      <c r="K107" s="7">
        <f>(_FV(Table1[[#This Row],[Company]],"52 week high",TRUE)-_FV(Table1[[#This Row],[Company]],"52 week low",TRUE))/_FV(Table1[[#This Row],[Company]],"Price")</f>
        <v>0.29089058524173028</v>
      </c>
      <c r="L107" s="7">
        <f>(_FV(Table1[[#This Row],[Company]],"High",TRUE)-_FV(Table1[[#This Row],[Company]],"Low",TRUE))/_FV(Table1[[#This Row],[Company]],"Price")</f>
        <v>1.5165394402035572E-2</v>
      </c>
      <c r="M107" s="7">
        <f>(Table1[day range]/Table1[year range])</f>
        <v>5.2134359692092194E-2</v>
      </c>
      <c r="N107" s="9">
        <f>_FV(Table1[[#This Row],[Company]],"Market cap",TRUE)</f>
        <v>12446366400.700001</v>
      </c>
      <c r="O107" s="9">
        <f>_FV(Table1[[#This Row],[Company]],"Previous close",TRUE)*_FV(Table1[[#This Row],[Company]],"Change (%)",TRUE)*_FV(Table1[[#This Row],[Company]],"Shares outstanding",TRUE)</f>
        <v>-85556322.638412043</v>
      </c>
      <c r="P107" s="7">
        <f>(_FV(Table1[[#This Row],[Company]],"Price")-_FV(Table1[[#This Row],[Company]],"52 week low",TRUE))/_FV(Table1[[#This Row],[Company]],"Price",TRUE)</f>
        <v>0.19592875318066158</v>
      </c>
      <c r="Q107" s="3">
        <f>_FV(Table1[[#This Row],[Company]],"52 week low",TRUE)</f>
        <v>79</v>
      </c>
      <c r="R107" s="3">
        <f>_FV(Table1[[#This Row],[Company]],"Low")</f>
        <v>97.95</v>
      </c>
      <c r="S107" s="14">
        <f>_FV(Table1[[#This Row],[Company]],"Price")</f>
        <v>98.25</v>
      </c>
      <c r="T107" s="3">
        <f>_FV(Table1[[#This Row],[Company]],"High")</f>
        <v>99.44</v>
      </c>
      <c r="U107" s="3">
        <f>_FV(Table1[[#This Row],[Company]],"52 week high",TRUE)</f>
        <v>107.58</v>
      </c>
      <c r="V107" s="7">
        <f>(_FV(Table1[[#This Row],[Company]],"52 week high",TRUE)-_FV(Table1[[#This Row],[Company]],"Price"))/_FV(Table1[[#This Row],[Company]],"Price",TRUE)</f>
        <v>9.4961832061068688E-2</v>
      </c>
      <c r="W107" s="7">
        <f>((_FV(Table1[[#This Row],[Company]],"Price")-_FV(Table1[[#This Row],[Company]],"52 week low",TRUE))/(Table1[year range]*_FV(Table1[[#This Row],[Company]],"Price")))</f>
        <v>0.67354793561931414</v>
      </c>
      <c r="X107" s="7">
        <f>((_FV(Table1[[#This Row],[Company]],"Price")-_FV(Table1[[#This Row],[Company]],"Low",TRUE))/(_FV(Table1[[#This Row],[Company]],"High",TRUE)-_FV(Table1[[#This Row],[Company]],"Low",TRUE)))</f>
        <v>0.20134228187919342</v>
      </c>
      <c r="Y107" s="3">
        <f>_FV(Table1[[#This Row],[Company]],"Previous close",TRUE)</f>
        <v>98.93</v>
      </c>
      <c r="Z107" s="17">
        <f>_FV(Table1[[#This Row],[Company]],"Change")</f>
        <v>-0.68</v>
      </c>
      <c r="AA107" s="3">
        <f>_FV(Table1[[#This Row],[Company]],"Open")</f>
        <v>99.4</v>
      </c>
      <c r="AB107" s="1">
        <v>4.7159E-2</v>
      </c>
      <c r="AC107" s="6">
        <f>_FV(Table1[[#This Row],[Company]],"Volume")</f>
        <v>113551</v>
      </c>
      <c r="AD107" s="6">
        <f>_FV(Table1[[#This Row],[Company]],"Volume average",TRUE)</f>
        <v>1005545.38095238</v>
      </c>
      <c r="AE107" s="1" t="str">
        <f>_FV(Table1[[#This Row],[Company]],"Year founded",TRUE)</f>
        <v>1926</v>
      </c>
      <c r="AF107" s="6">
        <f>_FV(Table1[[#This Row],[Company]],"Shares outstanding",TRUE)</f>
        <v>125809829.17921799</v>
      </c>
      <c r="AG107" s="1" t="str">
        <f>_FV(Table1[[#This Row],[Company]],"Exchange")</f>
        <v>NASDAQ</v>
      </c>
      <c r="AH107" s="1" t="str">
        <f>_FV(Table1[[#This Row],[Company]],"Industry")</f>
        <v>Leisure</v>
      </c>
    </row>
    <row r="108" spans="1:34" ht="16.5" x14ac:dyDescent="0.25">
      <c r="A108" s="1">
        <v>232</v>
      </c>
      <c r="B108" s="2" t="e" vm="109">
        <v>#VALUE!</v>
      </c>
      <c r="C108" s="1" t="str">
        <f>_FV(Table1[[#This Row],[Company]],"Ticker symbol",TRUE)</f>
        <v>WDC</v>
      </c>
      <c r="D108" s="5">
        <f>_FV(Table1[[#This Row],[Company]],"P/E",TRUE)</f>
        <v>102.04081600000001</v>
      </c>
      <c r="E108" s="5">
        <f>_FV(Table1[[#This Row],[Company]],"Beta")</f>
        <v>0.96043999999999996</v>
      </c>
      <c r="F108" s="7">
        <f>ABS(_FV(Table1[[#This Row],[Company]],"Change (%)",TRUE)/_FV(Table1[[#This Row],[Company]],"Beta"))</f>
        <v>7.0717587772271048E-3</v>
      </c>
      <c r="G108" s="7">
        <f>_FV(Table1[[#This Row],[Company]],"Change (%)",TRUE)</f>
        <v>-6.7920000000000003E-3</v>
      </c>
      <c r="H108" s="7">
        <f>_FV(Table1[[#This Row],[Company]],"Volume")/_FV(Table1[[#This Row],[Company]],"Volume average",TRUE)</f>
        <v>0.31925149575161765</v>
      </c>
      <c r="I108" s="7">
        <f>(Table1[% volume]/(Table1[[#Totals],[% volume]]))</f>
        <v>1.1289928840979377</v>
      </c>
      <c r="J108" s="7">
        <f>_FV(Table1[[#This Row],[Company]],"Volume")/_FV(Table1[[#This Row],[Company]],"Shares outstanding",TRUE)</f>
        <v>3.1102136462297209E-3</v>
      </c>
      <c r="K108" s="7">
        <f>(_FV(Table1[[#This Row],[Company]],"52 week high",TRUE)-_FV(Table1[[#This Row],[Company]],"52 week low",TRUE))/_FV(Table1[[#This Row],[Company]],"Price")</f>
        <v>0.59298349933105399</v>
      </c>
      <c r="L108" s="7">
        <f>(_FV(Table1[[#This Row],[Company]],"High",TRUE)-_FV(Table1[[#This Row],[Company]],"Low",TRUE))/_FV(Table1[[#This Row],[Company]],"Price")</f>
        <v>1.0108517912888462E-2</v>
      </c>
      <c r="M108" s="7">
        <f>(Table1[day range]/Table1[year range])</f>
        <v>1.7046878917021981E-2</v>
      </c>
      <c r="N108" s="9">
        <f>_FV(Table1[[#This Row],[Company]],"Market cap",TRUE)</f>
        <v>20153952808.349998</v>
      </c>
      <c r="O108" s="9">
        <f>_FV(Table1[[#This Row],[Company]],"Previous close",TRUE)*_FV(Table1[[#This Row],[Company]],"Change (%)",TRUE)*_FV(Table1[[#This Row],[Company]],"Shares outstanding",TRUE)</f>
        <v>-136885647.47431326</v>
      </c>
      <c r="P108" s="7">
        <f>(_FV(Table1[[#This Row],[Company]],"Price")-_FV(Table1[[#This Row],[Company]],"52 week low",TRUE))/_FV(Table1[[#This Row],[Company]],"Price",TRUE)</f>
        <v>2.9730935037907366E-3</v>
      </c>
      <c r="Q108" s="3">
        <f>_FV(Table1[[#This Row],[Company]],"52 week low",TRUE)</f>
        <v>67.069999999999993</v>
      </c>
      <c r="R108" s="3">
        <f>_FV(Table1[[#This Row],[Company]],"Low")</f>
        <v>67.069999999999993</v>
      </c>
      <c r="S108" s="14">
        <f>_FV(Table1[[#This Row],[Company]],"Price")</f>
        <v>67.27</v>
      </c>
      <c r="T108" s="3">
        <f>_FV(Table1[[#This Row],[Company]],"High")</f>
        <v>67.75</v>
      </c>
      <c r="U108" s="3">
        <f>_FV(Table1[[#This Row],[Company]],"52 week high",TRUE)</f>
        <v>106.96</v>
      </c>
      <c r="V108" s="7">
        <f>(_FV(Table1[[#This Row],[Company]],"52 week high",TRUE)-_FV(Table1[[#This Row],[Company]],"Price"))/_FV(Table1[[#This Row],[Company]],"Price",TRUE)</f>
        <v>0.59001040582726327</v>
      </c>
      <c r="W108" s="7">
        <f>((_FV(Table1[[#This Row],[Company]],"Price")-_FV(Table1[[#This Row],[Company]],"52 week low",TRUE))/(Table1[year range]*_FV(Table1[[#This Row],[Company]],"Price")))</f>
        <v>5.0137879167711915E-3</v>
      </c>
      <c r="X108" s="7">
        <f>((_FV(Table1[[#This Row],[Company]],"Price")-_FV(Table1[[#This Row],[Company]],"Low",TRUE))/(_FV(Table1[[#This Row],[Company]],"High",TRUE)-_FV(Table1[[#This Row],[Company]],"Low",TRUE)))</f>
        <v>0.29411764705882476</v>
      </c>
      <c r="Y108" s="3">
        <f>_FV(Table1[[#This Row],[Company]],"Previous close",TRUE)</f>
        <v>67.73</v>
      </c>
      <c r="Z108" s="17">
        <f>_FV(Table1[[#This Row],[Company]],"Change")</f>
        <v>-0.46</v>
      </c>
      <c r="AA108" s="3">
        <f>_FV(Table1[[#This Row],[Company]],"Open")</f>
        <v>67.7</v>
      </c>
      <c r="AB108" s="1">
        <v>9.5794000000000004E-2</v>
      </c>
      <c r="AC108" s="6">
        <f>_FV(Table1[[#This Row],[Company]],"Volume")</f>
        <v>925485</v>
      </c>
      <c r="AD108" s="6">
        <f>_FV(Table1[[#This Row],[Company]],"Volume average",TRUE)</f>
        <v>2898921.421875</v>
      </c>
      <c r="AE108" s="1" t="str">
        <f>_FV(Table1[[#This Row],[Company]],"Year founded",TRUE)</f>
        <v>1970</v>
      </c>
      <c r="AF108" s="6">
        <f>_FV(Table1[[#This Row],[Company]],"Shares outstanding",TRUE)</f>
        <v>297563159.72759497</v>
      </c>
      <c r="AG108" s="1" t="str">
        <f>_FV(Table1[[#This Row],[Company]],"Exchange")</f>
        <v>NASDAQ</v>
      </c>
      <c r="AH108" s="1" t="str">
        <f>_FV(Table1[[#This Row],[Company]],"Industry")</f>
        <v>Data Storage</v>
      </c>
    </row>
    <row r="109" spans="1:34" ht="16.5" x14ac:dyDescent="0.25">
      <c r="A109" s="1">
        <v>492</v>
      </c>
      <c r="B109" s="2" t="e" vm="110">
        <v>#VALUE!</v>
      </c>
      <c r="C109" s="1" t="str">
        <f>_FV(Table1[[#This Row],[Company]],"Ticker symbol",TRUE)</f>
        <v>FLS</v>
      </c>
      <c r="D109" s="5">
        <f>_FV(Table1[[#This Row],[Company]],"P/E",TRUE)</f>
        <v>2500</v>
      </c>
      <c r="E109" s="5">
        <f>_FV(Table1[[#This Row],[Company]],"Beta")</f>
        <v>1.4721200000000001</v>
      </c>
      <c r="F109" s="7">
        <f>ABS(_FV(Table1[[#This Row],[Company]],"Change (%)",TRUE)/_FV(Table1[[#This Row],[Company]],"Beta"))</f>
        <v>4.572996766567943E-3</v>
      </c>
      <c r="G109" s="7">
        <f>_FV(Table1[[#This Row],[Company]],"Change (%)",TRUE)</f>
        <v>-6.7320000000000001E-3</v>
      </c>
      <c r="H109" s="7">
        <f>_FV(Table1[[#This Row],[Company]],"Volume")/_FV(Table1[[#This Row],[Company]],"Volume average",TRUE)</f>
        <v>0.16198479912074351</v>
      </c>
      <c r="I109" s="7">
        <f>(Table1[% volume]/(Table1[[#Totals],[% volume]]))</f>
        <v>0.57283893097759009</v>
      </c>
      <c r="J109" s="7">
        <f>_FV(Table1[[#This Row],[Company]],"Volume")/_FV(Table1[[#This Row],[Company]],"Shares outstanding",TRUE)</f>
        <v>1.5040916526286642E-3</v>
      </c>
      <c r="K109" s="7">
        <f>(_FV(Table1[[#This Row],[Company]],"52 week high",TRUE)-_FV(Table1[[#This Row],[Company]],"52 week low",TRUE))/_FV(Table1[[#This Row],[Company]],"Price")</f>
        <v>0.23152601661565375</v>
      </c>
      <c r="L109" s="7">
        <f>(_FV(Table1[[#This Row],[Company]],"High",TRUE)-_FV(Table1[[#This Row],[Company]],"Low",TRUE))/_FV(Table1[[#This Row],[Company]],"Price")</f>
        <v>2.0004372540445979E-2</v>
      </c>
      <c r="M109" s="7">
        <f>(Table1[day range]/Table1[year range])</f>
        <v>8.6402266288951729E-2</v>
      </c>
      <c r="N109" s="9">
        <f>_FV(Table1[[#This Row],[Company]],"Market cap",TRUE)</f>
        <v>5979093417.8000002</v>
      </c>
      <c r="O109" s="9">
        <f>_FV(Table1[[#This Row],[Company]],"Previous close",TRUE)*_FV(Table1[[#This Row],[Company]],"Change (%)",TRUE)*_FV(Table1[[#This Row],[Company]],"Shares outstanding",TRUE)</f>
        <v>-40251256.888629735</v>
      </c>
      <c r="P109" s="7">
        <f>(_FV(Table1[[#This Row],[Company]],"Price")-_FV(Table1[[#This Row],[Company]],"52 week low",TRUE))/_FV(Table1[[#This Row],[Company]],"Price",TRUE)</f>
        <v>0.17993003935286409</v>
      </c>
      <c r="Q109" s="3">
        <f>_FV(Table1[[#This Row],[Company]],"52 week low",TRUE)</f>
        <v>37.51</v>
      </c>
      <c r="R109" s="3">
        <f>_FV(Table1[[#This Row],[Company]],"Low")</f>
        <v>45.43</v>
      </c>
      <c r="S109" s="14">
        <f>_FV(Table1[[#This Row],[Company]],"Price")</f>
        <v>45.74</v>
      </c>
      <c r="T109" s="3">
        <f>_FV(Table1[[#This Row],[Company]],"High")</f>
        <v>46.344999999999999</v>
      </c>
      <c r="U109" s="3">
        <f>_FV(Table1[[#This Row],[Company]],"52 week high",TRUE)</f>
        <v>48.1</v>
      </c>
      <c r="V109" s="7">
        <f>(_FV(Table1[[#This Row],[Company]],"52 week high",TRUE)-_FV(Table1[[#This Row],[Company]],"Price"))/_FV(Table1[[#This Row],[Company]],"Price",TRUE)</f>
        <v>5.1595977262789666E-2</v>
      </c>
      <c r="W109" s="7">
        <f>((_FV(Table1[[#This Row],[Company]],"Price")-_FV(Table1[[#This Row],[Company]],"52 week low",TRUE))/(Table1[year range]*_FV(Table1[[#This Row],[Company]],"Price")))</f>
        <v>0.77714825306893309</v>
      </c>
      <c r="X109" s="7">
        <f>((_FV(Table1[[#This Row],[Company]],"Price")-_FV(Table1[[#This Row],[Company]],"Low",TRUE))/(_FV(Table1[[#This Row],[Company]],"High",TRUE)-_FV(Table1[[#This Row],[Company]],"Low",TRUE)))</f>
        <v>0.33879781420765309</v>
      </c>
      <c r="Y109" s="3">
        <f>_FV(Table1[[#This Row],[Company]],"Previous close",TRUE)</f>
        <v>46.05</v>
      </c>
      <c r="Z109" s="17">
        <f>_FV(Table1[[#This Row],[Company]],"Change")</f>
        <v>-0.31</v>
      </c>
      <c r="AA109" s="3">
        <f>_FV(Table1[[#This Row],[Company]],"Open")</f>
        <v>46.02</v>
      </c>
      <c r="AB109" s="1">
        <v>2.3521E-2</v>
      </c>
      <c r="AC109" s="6">
        <f>_FV(Table1[[#This Row],[Company]],"Volume")</f>
        <v>195290</v>
      </c>
      <c r="AD109" s="6">
        <f>_FV(Table1[[#This Row],[Company]],"Volume average",TRUE)</f>
        <v>1205606.9523809501</v>
      </c>
      <c r="AE109" s="1" t="str">
        <f>_FV(Table1[[#This Row],[Company]],"Year founded",TRUE)</f>
        <v>1912</v>
      </c>
      <c r="AF109" s="6">
        <f>_FV(Table1[[#This Row],[Company]],"Shares outstanding",TRUE)</f>
        <v>129839162.16721</v>
      </c>
      <c r="AG109" s="1" t="str">
        <f>_FV(Table1[[#This Row],[Company]],"Exchange")</f>
        <v>NYSE</v>
      </c>
      <c r="AH109" s="1" t="str">
        <f>_FV(Table1[[#This Row],[Company]],"Industry")</f>
        <v>Diversified Industrials</v>
      </c>
    </row>
    <row r="110" spans="1:34" ht="16.5" x14ac:dyDescent="0.25">
      <c r="A110" s="1">
        <v>309</v>
      </c>
      <c r="B110" s="2" t="e" vm="111">
        <v>#VALUE!</v>
      </c>
      <c r="C110" s="1" t="str">
        <f>_FV(Table1[[#This Row],[Company]],"Ticker symbol",TRUE)</f>
        <v>MTD</v>
      </c>
      <c r="D110" s="5">
        <f>_FV(Table1[[#This Row],[Company]],"P/E",TRUE)</f>
        <v>39.682540000000003</v>
      </c>
      <c r="E110" s="5">
        <f>_FV(Table1[[#This Row],[Company]],"Beta")</f>
        <v>1.115939</v>
      </c>
      <c r="F110" s="7">
        <f>ABS(_FV(Table1[[#This Row],[Company]],"Change (%)",TRUE)/_FV(Table1[[#This Row],[Company]],"Beta"))</f>
        <v>5.9402888509138942E-3</v>
      </c>
      <c r="G110" s="7">
        <f>_FV(Table1[[#This Row],[Company]],"Change (%)",TRUE)</f>
        <v>-6.6290000000000003E-3</v>
      </c>
      <c r="H110" s="7">
        <f>_FV(Table1[[#This Row],[Company]],"Volume")/_FV(Table1[[#This Row],[Company]],"Volume average",TRUE)</f>
        <v>0.10972019286108377</v>
      </c>
      <c r="I110" s="7">
        <f>(Table1[% volume]/(Table1[[#Totals],[% volume]]))</f>
        <v>0.38801170434732174</v>
      </c>
      <c r="J110" s="7">
        <f>_FV(Table1[[#This Row],[Company]],"Volume")/_FV(Table1[[#This Row],[Company]],"Shares outstanding",TRUE)</f>
        <v>9.058922309523402E-4</v>
      </c>
      <c r="K110" s="7">
        <f>(_FV(Table1[[#This Row],[Company]],"52 week high",TRUE)-_FV(Table1[[#This Row],[Company]],"52 week low",TRUE))/_FV(Table1[[#This Row],[Company]],"Price")</f>
        <v>0.27075681547773006</v>
      </c>
      <c r="L110" s="7">
        <f>(_FV(Table1[[#This Row],[Company]],"High",TRUE)-_FV(Table1[[#This Row],[Company]],"Low",TRUE))/_FV(Table1[[#This Row],[Company]],"Price")</f>
        <v>1.2018691911092767E-2</v>
      </c>
      <c r="M110" s="7">
        <f>(Table1[day range]/Table1[year range])</f>
        <v>4.4389249777098641E-2</v>
      </c>
      <c r="N110" s="9">
        <f>_FV(Table1[[#This Row],[Company]],"Market cap",TRUE)</f>
        <v>14576113966.799999</v>
      </c>
      <c r="O110" s="9">
        <f>_FV(Table1[[#This Row],[Company]],"Previous close",TRUE)*_FV(Table1[[#This Row],[Company]],"Change (%)",TRUE)*_FV(Table1[[#This Row],[Company]],"Shares outstanding",TRUE)</f>
        <v>-96625059.485917076</v>
      </c>
      <c r="P110" s="7">
        <f>(_FV(Table1[[#This Row],[Company]],"Price")-_FV(Table1[[#This Row],[Company]],"52 week low",TRUE))/_FV(Table1[[#This Row],[Company]],"Price",TRUE)</f>
        <v>6.8439294397599618E-2</v>
      </c>
      <c r="Q110" s="3">
        <f>_FV(Table1[[#This Row],[Company]],"52 week low",TRUE)</f>
        <v>540.24</v>
      </c>
      <c r="R110" s="3">
        <f>_FV(Table1[[#This Row],[Company]],"Low")</f>
        <v>576.28</v>
      </c>
      <c r="S110" s="14">
        <f>_FV(Table1[[#This Row],[Company]],"Price")</f>
        <v>579.92999999999995</v>
      </c>
      <c r="T110" s="3">
        <f>_FV(Table1[[#This Row],[Company]],"High")</f>
        <v>583.25</v>
      </c>
      <c r="U110" s="3">
        <f>_FV(Table1[[#This Row],[Company]],"52 week high",TRUE)</f>
        <v>697.26</v>
      </c>
      <c r="V110" s="7">
        <f>(_FV(Table1[[#This Row],[Company]],"52 week high",TRUE)-_FV(Table1[[#This Row],[Company]],"Price"))/_FV(Table1[[#This Row],[Company]],"Price",TRUE)</f>
        <v>0.20231752108013046</v>
      </c>
      <c r="W110" s="7">
        <f>((_FV(Table1[[#This Row],[Company]],"Price")-_FV(Table1[[#This Row],[Company]],"52 week low",TRUE))/(Table1[year range]*_FV(Table1[[#This Row],[Company]],"Price")))</f>
        <v>0.25277034772640394</v>
      </c>
      <c r="X110" s="7">
        <f>((_FV(Table1[[#This Row],[Company]],"Price")-_FV(Table1[[#This Row],[Company]],"Low",TRUE))/(_FV(Table1[[#This Row],[Company]],"High",TRUE)-_FV(Table1[[#This Row],[Company]],"Low",TRUE)))</f>
        <v>0.52367288378765608</v>
      </c>
      <c r="Y110" s="3">
        <f>_FV(Table1[[#This Row],[Company]],"Previous close",TRUE)</f>
        <v>583.79999999999995</v>
      </c>
      <c r="Z110" s="17">
        <f>_FV(Table1[[#This Row],[Company]],"Change")</f>
        <v>-3.87</v>
      </c>
      <c r="AA110" s="3">
        <f>_FV(Table1[[#This Row],[Company]],"Open")</f>
        <v>583.23</v>
      </c>
      <c r="AB110" s="1">
        <v>6.6169000000000006E-2</v>
      </c>
      <c r="AC110" s="6">
        <f>_FV(Table1[[#This Row],[Company]],"Volume")</f>
        <v>22618</v>
      </c>
      <c r="AD110" s="6">
        <f>_FV(Table1[[#This Row],[Company]],"Volume average",TRUE)</f>
        <v>206142.546875</v>
      </c>
      <c r="AE110" s="1" t="str">
        <f>_FV(Table1[[#This Row],[Company]],"Year founded",TRUE)</f>
        <v>1991</v>
      </c>
      <c r="AF110" s="6">
        <f>_FV(Table1[[#This Row],[Company]],"Shares outstanding",TRUE)</f>
        <v>24967649.8232271</v>
      </c>
      <c r="AG110" s="1" t="str">
        <f>_FV(Table1[[#This Row],[Company]],"Exchange")</f>
        <v>NYSE</v>
      </c>
      <c r="AH110" s="1" t="str">
        <f>_FV(Table1[[#This Row],[Company]],"Industry")</f>
        <v>Diagnostics &amp; Research</v>
      </c>
    </row>
    <row r="111" spans="1:34" ht="16.5" x14ac:dyDescent="0.25">
      <c r="A111" s="1">
        <v>162</v>
      </c>
      <c r="B111" s="2" t="e" vm="112">
        <v>#VALUE!</v>
      </c>
      <c r="C111" s="1" t="str">
        <f>_FV(Table1[[#This Row],[Company]],"Ticker symbol",TRUE)</f>
        <v>ETN</v>
      </c>
      <c r="D111" s="5">
        <f>_FV(Table1[[#This Row],[Company]],"P/E",TRUE)</f>
        <v>11.481056000000001</v>
      </c>
      <c r="E111" s="5">
        <f>_FV(Table1[[#This Row],[Company]],"Beta")</f>
        <v>1.422849</v>
      </c>
      <c r="F111" s="7">
        <f>ABS(_FV(Table1[[#This Row],[Company]],"Change (%)",TRUE)/_FV(Table1[[#This Row],[Company]],"Beta"))</f>
        <v>4.5950062164010382E-3</v>
      </c>
      <c r="G111" s="7">
        <f>_FV(Table1[[#This Row],[Company]],"Change (%)",TRUE)</f>
        <v>-6.5380000000000004E-3</v>
      </c>
      <c r="H111" s="7">
        <f>_FV(Table1[[#This Row],[Company]],"Volume")/_FV(Table1[[#This Row],[Company]],"Volume average",TRUE)</f>
        <v>0.13467430922539755</v>
      </c>
      <c r="I111" s="7">
        <f>(Table1[% volume]/(Table1[[#Totals],[% volume]]))</f>
        <v>0.4762588078978755</v>
      </c>
      <c r="J111" s="7">
        <f>_FV(Table1[[#This Row],[Company]],"Volume")/_FV(Table1[[#This Row],[Company]],"Shares outstanding",TRUE)</f>
        <v>7.8095132723327509E-4</v>
      </c>
      <c r="K111" s="7">
        <f>(_FV(Table1[[#This Row],[Company]],"52 week high",TRUE)-_FV(Table1[[#This Row],[Company]],"52 week low",TRUE))/_FV(Table1[[#This Row],[Company]],"Price")</f>
        <v>0.24408969047038753</v>
      </c>
      <c r="L111" s="7">
        <f>(_FV(Table1[[#This Row],[Company]],"High",TRUE)-_FV(Table1[[#This Row],[Company]],"Low",TRUE))/_FV(Table1[[#This Row],[Company]],"Price")</f>
        <v>1.1211308798440187E-2</v>
      </c>
      <c r="M111" s="7">
        <f>(Table1[day range]/Table1[year range])</f>
        <v>4.5931103344982613E-2</v>
      </c>
      <c r="N111" s="9">
        <f>_FV(Table1[[#This Row],[Company]],"Market cap",TRUE)</f>
        <v>35556598000</v>
      </c>
      <c r="O111" s="9">
        <f>_FV(Table1[[#This Row],[Company]],"Previous close",TRUE)*_FV(Table1[[#This Row],[Company]],"Change (%)",TRUE)*_FV(Table1[[#This Row],[Company]],"Shares outstanding",TRUE)</f>
        <v>-232469037.72399989</v>
      </c>
      <c r="P111" s="7">
        <f>(_FV(Table1[[#This Row],[Company]],"Price")-_FV(Table1[[#This Row],[Company]],"52 week low",TRUE))/_FV(Table1[[#This Row],[Company]],"Price",TRUE)</f>
        <v>0.1491591518401171</v>
      </c>
      <c r="Q111" s="3">
        <f>_FV(Table1[[#This Row],[Company]],"52 week low",TRUE)</f>
        <v>69.819999999999993</v>
      </c>
      <c r="R111" s="3">
        <f>_FV(Table1[[#This Row],[Company]],"Low")</f>
        <v>81.7</v>
      </c>
      <c r="S111" s="14">
        <f>_FV(Table1[[#This Row],[Company]],"Price")</f>
        <v>82.06</v>
      </c>
      <c r="T111" s="3">
        <f>_FV(Table1[[#This Row],[Company]],"High")</f>
        <v>82.62</v>
      </c>
      <c r="U111" s="3">
        <f>_FV(Table1[[#This Row],[Company]],"52 week high",TRUE)</f>
        <v>89.85</v>
      </c>
      <c r="V111" s="7">
        <f>(_FV(Table1[[#This Row],[Company]],"52 week high",TRUE)-_FV(Table1[[#This Row],[Company]],"Price"))/_FV(Table1[[#This Row],[Company]],"Price",TRUE)</f>
        <v>9.4930538630270428E-2</v>
      </c>
      <c r="W111" s="7">
        <f>((_FV(Table1[[#This Row],[Company]],"Price")-_FV(Table1[[#This Row],[Company]],"52 week low",TRUE))/(Table1[year range]*_FV(Table1[[#This Row],[Company]],"Price")))</f>
        <v>0.61108337493759401</v>
      </c>
      <c r="X111" s="7">
        <f>((_FV(Table1[[#This Row],[Company]],"Price")-_FV(Table1[[#This Row],[Company]],"Low",TRUE))/(_FV(Table1[[#This Row],[Company]],"High",TRUE)-_FV(Table1[[#This Row],[Company]],"Low",TRUE)))</f>
        <v>0.39130434782608559</v>
      </c>
      <c r="Y111" s="3">
        <f>_FV(Table1[[#This Row],[Company]],"Previous close",TRUE)</f>
        <v>82.6</v>
      </c>
      <c r="Z111" s="17">
        <f>_FV(Table1[[#This Row],[Company]],"Change")</f>
        <v>-0.54</v>
      </c>
      <c r="AA111" s="3">
        <f>_FV(Table1[[#This Row],[Company]],"Open")</f>
        <v>82.5</v>
      </c>
      <c r="AB111" s="1">
        <v>0.14535500000000001</v>
      </c>
      <c r="AC111" s="6">
        <f>_FV(Table1[[#This Row],[Company]],"Volume")</f>
        <v>336174</v>
      </c>
      <c r="AD111" s="6">
        <f>_FV(Table1[[#This Row],[Company]],"Volume average",TRUE)</f>
        <v>2496199.9206349198</v>
      </c>
      <c r="AE111" s="1" t="str">
        <f>_FV(Table1[[#This Row],[Company]],"Year founded",TRUE)</f>
        <v>2012</v>
      </c>
      <c r="AF111" s="6">
        <f>_FV(Table1[[#This Row],[Company]],"Shares outstanding",TRUE)</f>
        <v>430467288.135593</v>
      </c>
      <c r="AG111" s="1" t="str">
        <f>_FV(Table1[[#This Row],[Company]],"Exchange")</f>
        <v>NYSE</v>
      </c>
      <c r="AH111" s="1" t="str">
        <f>_FV(Table1[[#This Row],[Company]],"Industry")</f>
        <v>Diversified Industrials</v>
      </c>
    </row>
    <row r="112" spans="1:34" ht="16.5" x14ac:dyDescent="0.25">
      <c r="A112" s="1">
        <v>219</v>
      </c>
      <c r="B112" s="2" t="e" vm="113">
        <v>#VALUE!</v>
      </c>
      <c r="C112" s="1" t="str">
        <f>_FV(Table1[[#This Row],[Company]],"Ticker symbol",TRUE)</f>
        <v>DLR</v>
      </c>
      <c r="D112" s="5">
        <f>_FV(Table1[[#This Row],[Company]],"P/E",TRUE)</f>
        <v>123.45679</v>
      </c>
      <c r="E112" s="5">
        <f>_FV(Table1[[#This Row],[Company]],"Beta")</f>
        <v>0.15616099999999999</v>
      </c>
      <c r="F112" s="7">
        <f>ABS(_FV(Table1[[#This Row],[Company]],"Change (%)",TRUE)/_FV(Table1[[#This Row],[Company]],"Beta"))</f>
        <v>4.1399581201452346E-2</v>
      </c>
      <c r="G112" s="7">
        <f>_FV(Table1[[#This Row],[Company]],"Change (%)",TRUE)</f>
        <v>-6.4649999999999994E-3</v>
      </c>
      <c r="H112" s="7">
        <f>_FV(Table1[[#This Row],[Company]],"Volume")/_FV(Table1[[#This Row],[Company]],"Volume average",TRUE)</f>
        <v>0.21151419805171695</v>
      </c>
      <c r="I112" s="7">
        <f>(Table1[% volume]/(Table1[[#Totals],[% volume]]))</f>
        <v>0.74799343985488698</v>
      </c>
      <c r="J112" s="7">
        <f>_FV(Table1[[#This Row],[Company]],"Volume")/_FV(Table1[[#This Row],[Company]],"Shares outstanding",TRUE)</f>
        <v>1.2250931944937833E-3</v>
      </c>
      <c r="K112" s="7">
        <f>(_FV(Table1[[#This Row],[Company]],"52 week high",TRUE)-_FV(Table1[[#This Row],[Company]],"52 week low",TRUE))/_FV(Table1[[#This Row],[Company]],"Price")</f>
        <v>0.25261510583971669</v>
      </c>
      <c r="L112" s="7">
        <f>(_FV(Table1[[#This Row],[Company]],"High",TRUE)-_FV(Table1[[#This Row],[Company]],"Low",TRUE))/_FV(Table1[[#This Row],[Company]],"Price")</f>
        <v>1.5072893501359017E-2</v>
      </c>
      <c r="M112" s="7">
        <f>(Table1[day range]/Table1[year range])</f>
        <v>5.9667427453537598E-2</v>
      </c>
      <c r="N112" s="9">
        <f>_FV(Table1[[#This Row],[Company]],"Market cap",TRUE)</f>
        <v>25039817817.84</v>
      </c>
      <c r="O112" s="9">
        <f>_FV(Table1[[#This Row],[Company]],"Previous close",TRUE)*_FV(Table1[[#This Row],[Company]],"Change (%)",TRUE)*_FV(Table1[[#This Row],[Company]],"Shares outstanding",TRUE)</f>
        <v>-161882422.19233581</v>
      </c>
      <c r="P112" s="7">
        <f>(_FV(Table1[[#This Row],[Company]],"Price")-_FV(Table1[[#This Row],[Company]],"52 week low",TRUE))/_FV(Table1[[#This Row],[Company]],"Price",TRUE)</f>
        <v>0.20467836257309938</v>
      </c>
      <c r="Q112" s="3">
        <f>_FV(Table1[[#This Row],[Company]],"52 week low",TRUE)</f>
        <v>96.56</v>
      </c>
      <c r="R112" s="3">
        <f>_FV(Table1[[#This Row],[Company]],"Low")</f>
        <v>121.17</v>
      </c>
      <c r="S112" s="14">
        <f>_FV(Table1[[#This Row],[Company]],"Price")</f>
        <v>121.41</v>
      </c>
      <c r="T112" s="3">
        <f>_FV(Table1[[#This Row],[Company]],"High")</f>
        <v>123</v>
      </c>
      <c r="U112" s="3">
        <f>_FV(Table1[[#This Row],[Company]],"52 week high",TRUE)</f>
        <v>127.23</v>
      </c>
      <c r="V112" s="7">
        <f>(_FV(Table1[[#This Row],[Company]],"52 week high",TRUE)-_FV(Table1[[#This Row],[Company]],"Price"))/_FV(Table1[[#This Row],[Company]],"Price",TRUE)</f>
        <v>4.7936743266617309E-2</v>
      </c>
      <c r="W112" s="7">
        <f>((_FV(Table1[[#This Row],[Company]],"Price")-_FV(Table1[[#This Row],[Company]],"52 week low",TRUE))/(Table1[year range]*_FV(Table1[[#This Row],[Company]],"Price")))</f>
        <v>0.8102380176067816</v>
      </c>
      <c r="X112" s="7">
        <f>((_FV(Table1[[#This Row],[Company]],"Price")-_FV(Table1[[#This Row],[Company]],"Low",TRUE))/(_FV(Table1[[#This Row],[Company]],"High",TRUE)-_FV(Table1[[#This Row],[Company]],"Low",TRUE)))</f>
        <v>0.13114754098360387</v>
      </c>
      <c r="Y112" s="3">
        <f>_FV(Table1[[#This Row],[Company]],"Previous close",TRUE)</f>
        <v>122.2</v>
      </c>
      <c r="Z112" s="17">
        <f>_FV(Table1[[#This Row],[Company]],"Change")</f>
        <v>-0.79</v>
      </c>
      <c r="AA112" s="3">
        <f>_FV(Table1[[#This Row],[Company]],"Open")</f>
        <v>122.45</v>
      </c>
      <c r="AB112" s="1">
        <v>0.100063</v>
      </c>
      <c r="AC112" s="6">
        <f>_FV(Table1[[#This Row],[Company]],"Volume")</f>
        <v>251032</v>
      </c>
      <c r="AD112" s="6">
        <f>_FV(Table1[[#This Row],[Company]],"Volume average",TRUE)</f>
        <v>1186832.8571428601</v>
      </c>
      <c r="AE112" s="1" t="str">
        <f>_FV(Table1[[#This Row],[Company]],"Year founded",TRUE)</f>
        <v>2004</v>
      </c>
      <c r="AF112" s="6">
        <f>_FV(Table1[[#This Row],[Company]],"Shares outstanding",TRUE)</f>
        <v>204908492.78101501</v>
      </c>
      <c r="AG112" s="1" t="str">
        <f>_FV(Table1[[#This Row],[Company]],"Exchange")</f>
        <v>NYSE</v>
      </c>
      <c r="AH112" s="1" t="str">
        <f>_FV(Table1[[#This Row],[Company]],"Industry")</f>
        <v>REIT - Office</v>
      </c>
    </row>
    <row r="113" spans="1:34" ht="16.5" x14ac:dyDescent="0.25">
      <c r="A113" s="1">
        <v>233</v>
      </c>
      <c r="B113" s="2" t="e" vm="114">
        <v>#VALUE!</v>
      </c>
      <c r="C113" s="1" t="str">
        <f>_FV(Table1[[#This Row],[Company]],"Ticker symbol",TRUE)</f>
        <v>PCAR</v>
      </c>
      <c r="D113" s="5">
        <f>_FV(Table1[[#This Row],[Company]],"P/E",TRUE)</f>
        <v>11.098779</v>
      </c>
      <c r="E113" s="5">
        <f>_FV(Table1[[#This Row],[Company]],"Beta")</f>
        <v>1.247792</v>
      </c>
      <c r="F113" s="7">
        <f>ABS(_FV(Table1[[#This Row],[Company]],"Change (%)",TRUE)/_FV(Table1[[#This Row],[Company]],"Beta"))</f>
        <v>5.1643222588380116E-3</v>
      </c>
      <c r="G113" s="7">
        <f>_FV(Table1[[#This Row],[Company]],"Change (%)",TRUE)</f>
        <v>-6.4440000000000001E-3</v>
      </c>
      <c r="H113" s="7">
        <f>_FV(Table1[[#This Row],[Company]],"Volume")/_FV(Table1[[#This Row],[Company]],"Volume average",TRUE)</f>
        <v>0.11599869076433844</v>
      </c>
      <c r="I113" s="7">
        <f>(Table1[% volume]/(Table1[[#Totals],[% volume]]))</f>
        <v>0.41021482492757178</v>
      </c>
      <c r="J113" s="7">
        <f>_FV(Table1[[#This Row],[Company]],"Volume")/_FV(Table1[[#This Row],[Company]],"Shares outstanding",TRUE)</f>
        <v>6.246394636658341E-4</v>
      </c>
      <c r="K113" s="7">
        <f>(_FV(Table1[[#This Row],[Company]],"52 week high",TRUE)-_FV(Table1[[#This Row],[Company]],"52 week low",TRUE))/_FV(Table1[[#This Row],[Company]],"Price")</f>
        <v>0.30682520074119823</v>
      </c>
      <c r="L113" s="7">
        <f>(_FV(Table1[[#This Row],[Company]],"High",TRUE)-_FV(Table1[[#This Row],[Company]],"Low",TRUE))/_FV(Table1[[#This Row],[Company]],"Price")</f>
        <v>1.0654725138974639E-2</v>
      </c>
      <c r="M113" s="7">
        <f>(Table1[day range]/Table1[year range])</f>
        <v>3.4725717161549964E-2</v>
      </c>
      <c r="N113" s="9">
        <f>_FV(Table1[[#This Row],[Company]],"Market cap",TRUE)</f>
        <v>22711697491.450001</v>
      </c>
      <c r="O113" s="9">
        <f>_FV(Table1[[#This Row],[Company]],"Previous close",TRUE)*_FV(Table1[[#This Row],[Company]],"Change (%)",TRUE)*_FV(Table1[[#This Row],[Company]],"Shares outstanding",TRUE)</f>
        <v>-146354178.63490385</v>
      </c>
      <c r="P113" s="7">
        <f>(_FV(Table1[[#This Row],[Company]],"Price")-_FV(Table1[[#This Row],[Company]],"52 week low",TRUE))/_FV(Table1[[#This Row],[Company]],"Price",TRUE)</f>
        <v>7.6281655342804275E-2</v>
      </c>
      <c r="Q113" s="3">
        <f>_FV(Table1[[#This Row],[Company]],"52 week low",TRUE)</f>
        <v>59.82</v>
      </c>
      <c r="R113" s="3">
        <f>_FV(Table1[[#This Row],[Company]],"Low")</f>
        <v>64.52</v>
      </c>
      <c r="S113" s="14">
        <f>_FV(Table1[[#This Row],[Company]],"Price")</f>
        <v>64.760000000000005</v>
      </c>
      <c r="T113" s="3">
        <f>_FV(Table1[[#This Row],[Company]],"High")</f>
        <v>65.209999999999994</v>
      </c>
      <c r="U113" s="3">
        <f>_FV(Table1[[#This Row],[Company]],"52 week high",TRUE)</f>
        <v>79.69</v>
      </c>
      <c r="V113" s="7">
        <f>(_FV(Table1[[#This Row],[Company]],"52 week high",TRUE)-_FV(Table1[[#This Row],[Company]],"Price"))/_FV(Table1[[#This Row],[Company]],"Price",TRUE)</f>
        <v>0.23054354539839395</v>
      </c>
      <c r="W113" s="7">
        <f>((_FV(Table1[[#This Row],[Company]],"Price")-_FV(Table1[[#This Row],[Company]],"52 week low",TRUE))/(Table1[year range]*_FV(Table1[[#This Row],[Company]],"Price")))</f>
        <v>0.24861600402617037</v>
      </c>
      <c r="X113" s="7">
        <f>((_FV(Table1[[#This Row],[Company]],"Price")-_FV(Table1[[#This Row],[Company]],"Low",TRUE))/(_FV(Table1[[#This Row],[Company]],"High",TRUE)-_FV(Table1[[#This Row],[Company]],"Low",TRUE)))</f>
        <v>0.34782608695653605</v>
      </c>
      <c r="Y113" s="3">
        <f>_FV(Table1[[#This Row],[Company]],"Previous close",TRUE)</f>
        <v>65.180000000000007</v>
      </c>
      <c r="Z113" s="17">
        <f>_FV(Table1[[#This Row],[Company]],"Change")</f>
        <v>-0.42</v>
      </c>
      <c r="AA113" s="3">
        <f>_FV(Table1[[#This Row],[Company]],"Open")</f>
        <v>65.05</v>
      </c>
      <c r="AB113" s="1">
        <v>9.5577999999999996E-2</v>
      </c>
      <c r="AC113" s="6">
        <f>_FV(Table1[[#This Row],[Company]],"Volume")</f>
        <v>217653</v>
      </c>
      <c r="AD113" s="6">
        <f>_FV(Table1[[#This Row],[Company]],"Volume average",TRUE)</f>
        <v>1876340.1428571399</v>
      </c>
      <c r="AE113" s="1" t="str">
        <f>_FV(Table1[[#This Row],[Company]],"Year founded",TRUE)</f>
        <v>1971</v>
      </c>
      <c r="AF113" s="6">
        <f>_FV(Table1[[#This Row],[Company]],"Shares outstanding",TRUE)</f>
        <v>348445803.79641002</v>
      </c>
      <c r="AG113" s="1" t="str">
        <f>_FV(Table1[[#This Row],[Company]],"Exchange")</f>
        <v>NASDAQ</v>
      </c>
      <c r="AH113" s="1" t="str">
        <f>_FV(Table1[[#This Row],[Company]],"Industry")</f>
        <v>Truck Manufacturing</v>
      </c>
    </row>
    <row r="114" spans="1:34" ht="16.5" x14ac:dyDescent="0.25">
      <c r="A114" s="1">
        <v>326</v>
      </c>
      <c r="B114" s="2" t="e" vm="115">
        <v>#VALUE!</v>
      </c>
      <c r="C114" s="1" t="str">
        <f>_FV(Table1[[#This Row],[Company]],"Ticker symbol",TRUE)</f>
        <v>AMD</v>
      </c>
      <c r="D114" s="5">
        <f>_FV(Table1[[#This Row],[Company]],"P/E",TRUE)</f>
        <v>62.5</v>
      </c>
      <c r="E114" s="5">
        <f>_FV(Table1[[#This Row],[Company]],"Beta")</f>
        <v>3.0713240000000002</v>
      </c>
      <c r="F114" s="7">
        <f>ABS(_FV(Table1[[#This Row],[Company]],"Change (%)",TRUE)/_FV(Table1[[#This Row],[Company]],"Beta"))</f>
        <v>2.0795591738286159E-3</v>
      </c>
      <c r="G114" s="7">
        <f>_FV(Table1[[#This Row],[Company]],"Change (%)",TRUE)</f>
        <v>-6.3870000000000003E-3</v>
      </c>
      <c r="H114" s="7">
        <f>_FV(Table1[[#This Row],[Company]],"Volume")/_FV(Table1[[#This Row],[Company]],"Volume average",TRUE)</f>
        <v>1.6619194650638451</v>
      </c>
      <c r="I114" s="7">
        <f>(Table1[% volume]/(Table1[[#Totals],[% volume]]))</f>
        <v>5.8771698017688143</v>
      </c>
      <c r="J114" s="7">
        <f>_FV(Table1[[#This Row],[Company]],"Volume")/_FV(Table1[[#This Row],[Company]],"Shares outstanding",TRUE)</f>
        <v>2.3276006698996425E-2</v>
      </c>
      <c r="K114" s="7">
        <f>(_FV(Table1[[#This Row],[Company]],"52 week high",TRUE)-_FV(Table1[[#This Row],[Company]],"52 week low",TRUE))/_FV(Table1[[#This Row],[Company]],"Price")</f>
        <v>0.57289791720236571</v>
      </c>
      <c r="L114" s="7">
        <f>(_FV(Table1[[#This Row],[Company]],"High",TRUE)-_FV(Table1[[#This Row],[Company]],"Low",TRUE))/_FV(Table1[[#This Row],[Company]],"Price")</f>
        <v>2.057084083311898E-2</v>
      </c>
      <c r="M114" s="7">
        <f>(Table1[day range]/Table1[year range])</f>
        <v>3.5906642728904717E-2</v>
      </c>
      <c r="N114" s="9">
        <f>_FV(Table1[[#This Row],[Company]],"Market cap",TRUE)</f>
        <v>18956393993.005001</v>
      </c>
      <c r="O114" s="9">
        <f>_FV(Table1[[#This Row],[Company]],"Previous close",TRUE)*_FV(Table1[[#This Row],[Company]],"Change (%)",TRUE)*_FV(Table1[[#This Row],[Company]],"Shares outstanding",TRUE)</f>
        <v>-121074488.43332295</v>
      </c>
      <c r="P114" s="7">
        <f>(_FV(Table1[[#This Row],[Company]],"Price")-_FV(Table1[[#This Row],[Company]],"52 week low",TRUE))/_FV(Table1[[#This Row],[Company]],"Price",TRUE)</f>
        <v>0.53509899717150944</v>
      </c>
      <c r="Q114" s="3">
        <f>_FV(Table1[[#This Row],[Company]],"52 week low",TRUE)</f>
        <v>9.0399999999999991</v>
      </c>
      <c r="R114" s="3">
        <f>_FV(Table1[[#This Row],[Company]],"Low")</f>
        <v>19.37</v>
      </c>
      <c r="S114" s="14">
        <f>_FV(Table1[[#This Row],[Company]],"Price")</f>
        <v>19.445</v>
      </c>
      <c r="T114" s="3">
        <f>_FV(Table1[[#This Row],[Company]],"High")</f>
        <v>19.77</v>
      </c>
      <c r="U114" s="3">
        <f>_FV(Table1[[#This Row],[Company]],"52 week high",TRUE)</f>
        <v>20.18</v>
      </c>
      <c r="V114" s="7">
        <f>(_FV(Table1[[#This Row],[Company]],"52 week high",TRUE)-_FV(Table1[[#This Row],[Company]],"Price"))/_FV(Table1[[#This Row],[Company]],"Price",TRUE)</f>
        <v>3.7798920030856234E-2</v>
      </c>
      <c r="W114" s="7">
        <f>((_FV(Table1[[#This Row],[Company]],"Price")-_FV(Table1[[#This Row],[Company]],"52 week low",TRUE))/(Table1[year range]*_FV(Table1[[#This Row],[Company]],"Price")))</f>
        <v>0.9340215439856373</v>
      </c>
      <c r="X114" s="7">
        <f>((_FV(Table1[[#This Row],[Company]],"Price")-_FV(Table1[[#This Row],[Company]],"Low",TRUE))/(_FV(Table1[[#This Row],[Company]],"High",TRUE)-_FV(Table1[[#This Row],[Company]],"Low",TRUE)))</f>
        <v>0.18749999999999889</v>
      </c>
      <c r="Y114" s="3">
        <f>_FV(Table1[[#This Row],[Company]],"Previous close",TRUE)</f>
        <v>19.57</v>
      </c>
      <c r="Z114" s="17">
        <f>_FV(Table1[[#This Row],[Company]],"Change")</f>
        <v>-0.125</v>
      </c>
      <c r="AA114" s="3">
        <f>_FV(Table1[[#This Row],[Company]],"Open")</f>
        <v>19.46</v>
      </c>
      <c r="AB114" s="1">
        <v>6.2544000000000002E-2</v>
      </c>
      <c r="AC114" s="6">
        <f>_FV(Table1[[#This Row],[Company]],"Volume")</f>
        <v>22546201</v>
      </c>
      <c r="AD114" s="6">
        <f>_FV(Table1[[#This Row],[Company]],"Volume average",TRUE)</f>
        <v>13566361.953125</v>
      </c>
      <c r="AE114" s="1" t="str">
        <f>_FV(Table1[[#This Row],[Company]],"Year founded",TRUE)</f>
        <v>1969</v>
      </c>
      <c r="AF114" s="6">
        <f>_FV(Table1[[#This Row],[Company]],"Shares outstanding",TRUE)</f>
        <v>968645579.61190605</v>
      </c>
      <c r="AG114" s="1" t="str">
        <f>_FV(Table1[[#This Row],[Company]],"Exchange")</f>
        <v>NASDAQ</v>
      </c>
      <c r="AH114" s="1" t="str">
        <f>_FV(Table1[[#This Row],[Company]],"Industry")</f>
        <v>Semiconductors</v>
      </c>
    </row>
    <row r="115" spans="1:34" ht="16.5" x14ac:dyDescent="0.25">
      <c r="A115" s="1">
        <v>392</v>
      </c>
      <c r="B115" s="2" t="e" vm="116">
        <v>#VALUE!</v>
      </c>
      <c r="C115" s="1" t="str">
        <f>_FV(Table1[[#This Row],[Company]],"Ticker symbol",TRUE)</f>
        <v>RJF</v>
      </c>
      <c r="D115" s="5">
        <f>_FV(Table1[[#This Row],[Company]],"P/E",TRUE)</f>
        <v>18.348624000000001</v>
      </c>
      <c r="E115" s="5">
        <f>_FV(Table1[[#This Row],[Company]],"Beta")</f>
        <v>1.6644319999999999</v>
      </c>
      <c r="F115" s="7">
        <f>ABS(_FV(Table1[[#This Row],[Company]],"Change (%)",TRUE)/_FV(Table1[[#This Row],[Company]],"Beta"))</f>
        <v>3.7784661674373004E-3</v>
      </c>
      <c r="G115" s="7">
        <f>_FV(Table1[[#This Row],[Company]],"Change (%)",TRUE)</f>
        <v>-6.2890000000000003E-3</v>
      </c>
      <c r="H115" s="7">
        <f>_FV(Table1[[#This Row],[Company]],"Volume")/_FV(Table1[[#This Row],[Company]],"Volume average",TRUE)</f>
        <v>0.14583004716535369</v>
      </c>
      <c r="I115" s="7">
        <f>(Table1[% volume]/(Table1[[#Totals],[% volume]]))</f>
        <v>0.51570967631564091</v>
      </c>
      <c r="J115" s="7">
        <f>_FV(Table1[[#This Row],[Company]],"Volume")/_FV(Table1[[#This Row],[Company]],"Shares outstanding",TRUE)</f>
        <v>8.2216523078294649E-4</v>
      </c>
      <c r="K115" s="7">
        <f>(_FV(Table1[[#This Row],[Company]],"52 week high",TRUE)-_FV(Table1[[#This Row],[Company]],"52 week low",TRUE))/_FV(Table1[[#This Row],[Company]],"Price")</f>
        <v>0.30583742498636113</v>
      </c>
      <c r="L115" s="7">
        <f>(_FV(Table1[[#This Row],[Company]],"High",TRUE)-_FV(Table1[[#This Row],[Company]],"Low",TRUE))/_FV(Table1[[#This Row],[Company]],"Price")</f>
        <v>6.6557555919257985E-3</v>
      </c>
      <c r="M115" s="7">
        <f>(Table1[day range]/Table1[year range])</f>
        <v>2.1762397431323563E-2</v>
      </c>
      <c r="N115" s="9">
        <f>_FV(Table1[[#This Row],[Company]],"Market cap",TRUE)</f>
        <v>13378851450</v>
      </c>
      <c r="O115" s="9">
        <f>_FV(Table1[[#This Row],[Company]],"Previous close",TRUE)*_FV(Table1[[#This Row],[Company]],"Change (%)",TRUE)*_FV(Table1[[#This Row],[Company]],"Shares outstanding",TRUE)</f>
        <v>-84139596.769049957</v>
      </c>
      <c r="P115" s="7">
        <f>(_FV(Table1[[#This Row],[Company]],"Price")-_FV(Table1[[#This Row],[Company]],"52 week low",TRUE))/_FV(Table1[[#This Row],[Company]],"Price",TRUE)</f>
        <v>0.19105291871249322</v>
      </c>
      <c r="Q115" s="3">
        <f>_FV(Table1[[#This Row],[Company]],"52 week low",TRUE)</f>
        <v>74.14</v>
      </c>
      <c r="R115" s="3">
        <f>_FV(Table1[[#This Row],[Company]],"Low")</f>
        <v>91.37</v>
      </c>
      <c r="S115" s="14">
        <f>_FV(Table1[[#This Row],[Company]],"Price")</f>
        <v>91.65</v>
      </c>
      <c r="T115" s="3">
        <f>_FV(Table1[[#This Row],[Company]],"High")</f>
        <v>91.98</v>
      </c>
      <c r="U115" s="3">
        <f>_FV(Table1[[#This Row],[Company]],"52 week high",TRUE)</f>
        <v>102.17</v>
      </c>
      <c r="V115" s="7">
        <f>(_FV(Table1[[#This Row],[Company]],"52 week high",TRUE)-_FV(Table1[[#This Row],[Company]],"Price"))/_FV(Table1[[#This Row],[Company]],"Price",TRUE)</f>
        <v>0.11478450627386792</v>
      </c>
      <c r="W115" s="7">
        <f>((_FV(Table1[[#This Row],[Company]],"Price")-_FV(Table1[[#This Row],[Company]],"52 week low",TRUE))/(Table1[year range]*_FV(Table1[[#This Row],[Company]],"Price")))</f>
        <v>0.62468783446307552</v>
      </c>
      <c r="X115" s="7">
        <f>((_FV(Table1[[#This Row],[Company]],"Price")-_FV(Table1[[#This Row],[Company]],"Low",TRUE))/(_FV(Table1[[#This Row],[Company]],"High",TRUE)-_FV(Table1[[#This Row],[Company]],"Low",TRUE)))</f>
        <v>0.45901639344262524</v>
      </c>
      <c r="Y115" s="3">
        <f>_FV(Table1[[#This Row],[Company]],"Previous close",TRUE)</f>
        <v>92.23</v>
      </c>
      <c r="Z115" s="17">
        <f>_FV(Table1[[#This Row],[Company]],"Change")</f>
        <v>-0.57999999999999996</v>
      </c>
      <c r="AA115" s="3">
        <f>_FV(Table1[[#This Row],[Company]],"Open")</f>
        <v>91.98</v>
      </c>
      <c r="AB115" s="1">
        <v>4.9717999999999998E-2</v>
      </c>
      <c r="AC115" s="6">
        <f>_FV(Table1[[#This Row],[Company]],"Volume")</f>
        <v>119263</v>
      </c>
      <c r="AD115" s="6">
        <f>_FV(Table1[[#This Row],[Company]],"Volume average",TRUE)</f>
        <v>817821.85714285704</v>
      </c>
      <c r="AE115" s="1" t="str">
        <f>_FV(Table1[[#This Row],[Company]],"Year founded",TRUE)</f>
        <v>1962</v>
      </c>
      <c r="AF115" s="6">
        <f>_FV(Table1[[#This Row],[Company]],"Shares outstanding",TRUE)</f>
        <v>145059649.24644899</v>
      </c>
      <c r="AG115" s="1" t="str">
        <f>_FV(Table1[[#This Row],[Company]],"Exchange")</f>
        <v>NYSE</v>
      </c>
      <c r="AH115" s="1" t="str">
        <f>_FV(Table1[[#This Row],[Company]],"Industry")</f>
        <v>Capital Markets</v>
      </c>
    </row>
    <row r="116" spans="1:34" ht="16.5" x14ac:dyDescent="0.25">
      <c r="A116" s="1">
        <v>70</v>
      </c>
      <c r="B116" s="2" t="e" vm="117">
        <v>#VALUE!</v>
      </c>
      <c r="C116" s="1" t="str">
        <f>_FV(Table1[[#This Row],[Company]],"Ticker symbol",TRUE)</f>
        <v>LMT</v>
      </c>
      <c r="D116" s="5">
        <f>_FV(Table1[[#This Row],[Company]],"P/E",TRUE)</f>
        <v>36.231884000000001</v>
      </c>
      <c r="E116" s="5">
        <f>_FV(Table1[[#This Row],[Company]],"Beta")</f>
        <v>0.710615</v>
      </c>
      <c r="F116" s="7">
        <f>ABS(_FV(Table1[[#This Row],[Company]],"Change (%)",TRUE)/_FV(Table1[[#This Row],[Company]],"Beta"))</f>
        <v>8.8233431605018193E-3</v>
      </c>
      <c r="G116" s="7">
        <f>_FV(Table1[[#This Row],[Company]],"Change (%)",TRUE)</f>
        <v>-6.2700000000000004E-3</v>
      </c>
      <c r="H116" s="7">
        <f>_FV(Table1[[#This Row],[Company]],"Volume")/_FV(Table1[[#This Row],[Company]],"Volume average",TRUE)</f>
        <v>0.29821292065452204</v>
      </c>
      <c r="I116" s="7">
        <f>(Table1[% volume]/(Table1[[#Totals],[% volume]]))</f>
        <v>1.0545926012730742</v>
      </c>
      <c r="J116" s="7">
        <f>_FV(Table1[[#This Row],[Company]],"Volume")/_FV(Table1[[#This Row],[Company]],"Shares outstanding",TRUE)</f>
        <v>1.0472758450073441E-3</v>
      </c>
      <c r="K116" s="7">
        <f>(_FV(Table1[[#This Row],[Company]],"52 week high",TRUE)-_FV(Table1[[#This Row],[Company]],"52 week low",TRUE))/_FV(Table1[[#This Row],[Company]],"Price")</f>
        <v>0.22662566183697413</v>
      </c>
      <c r="L116" s="7">
        <f>(_FV(Table1[[#This Row],[Company]],"High",TRUE)-_FV(Table1[[#This Row],[Company]],"Low",TRUE))/_FV(Table1[[#This Row],[Company]],"Price")</f>
        <v>9.4163152721853157E-3</v>
      </c>
      <c r="M116" s="7">
        <f>(Table1[day range]/Table1[year range])</f>
        <v>4.1550083939563096E-2</v>
      </c>
      <c r="N116" s="9">
        <f>_FV(Table1[[#This Row],[Company]],"Market cap",TRUE)</f>
        <v>89848426323</v>
      </c>
      <c r="O116" s="9">
        <f>_FV(Table1[[#This Row],[Company]],"Previous close",TRUE)*_FV(Table1[[#This Row],[Company]],"Change (%)",TRUE)*_FV(Table1[[#This Row],[Company]],"Shares outstanding",TRUE)</f>
        <v>-563349633.04521048</v>
      </c>
      <c r="P116" s="7">
        <f>(_FV(Table1[[#This Row],[Company]],"Price")-_FV(Table1[[#This Row],[Company]],"52 week low",TRUE))/_FV(Table1[[#This Row],[Company]],"Price",TRUE)</f>
        <v>7.5742684125424176E-2</v>
      </c>
      <c r="Q116" s="3">
        <f>_FV(Table1[[#This Row],[Company]],"52 week low",TRUE)</f>
        <v>291.52</v>
      </c>
      <c r="R116" s="3">
        <f>_FV(Table1[[#This Row],[Company]],"Low")</f>
        <v>314.81</v>
      </c>
      <c r="S116" s="14">
        <f>_FV(Table1[[#This Row],[Company]],"Price")</f>
        <v>315.41000000000003</v>
      </c>
      <c r="T116" s="3">
        <f>_FV(Table1[[#This Row],[Company]],"High")</f>
        <v>317.77999999999997</v>
      </c>
      <c r="U116" s="3">
        <f>_FV(Table1[[#This Row],[Company]],"52 week high",TRUE)</f>
        <v>363</v>
      </c>
      <c r="V116" s="7">
        <f>(_FV(Table1[[#This Row],[Company]],"52 week high",TRUE)-_FV(Table1[[#This Row],[Company]],"Price"))/_FV(Table1[[#This Row],[Company]],"Price",TRUE)</f>
        <v>0.15088297771154996</v>
      </c>
      <c r="W116" s="7">
        <f>((_FV(Table1[[#This Row],[Company]],"Price")-_FV(Table1[[#This Row],[Company]],"52 week low",TRUE))/(Table1[year range]*_FV(Table1[[#This Row],[Company]],"Price")))</f>
        <v>0.33421936205931779</v>
      </c>
      <c r="X116" s="7">
        <f>((_FV(Table1[[#This Row],[Company]],"Price")-_FV(Table1[[#This Row],[Company]],"Low",TRUE))/(_FV(Table1[[#This Row],[Company]],"High",TRUE)-_FV(Table1[[#This Row],[Company]],"Low",TRUE)))</f>
        <v>0.20202020202021168</v>
      </c>
      <c r="Y116" s="3">
        <f>_FV(Table1[[#This Row],[Company]],"Previous close",TRUE)</f>
        <v>317.39999999999998</v>
      </c>
      <c r="Z116" s="17">
        <f>_FV(Table1[[#This Row],[Company]],"Change")</f>
        <v>-1.99</v>
      </c>
      <c r="AA116" s="3">
        <f>_FV(Table1[[#This Row],[Company]],"Open")</f>
        <v>317.5</v>
      </c>
      <c r="AB116" s="1">
        <v>0.33312799999999998</v>
      </c>
      <c r="AC116" s="6">
        <f>_FV(Table1[[#This Row],[Company]],"Volume")</f>
        <v>296459</v>
      </c>
      <c r="AD116" s="6">
        <f>_FV(Table1[[#This Row],[Company]],"Volume average",TRUE)</f>
        <v>994118.5625</v>
      </c>
      <c r="AE116" s="1" t="str">
        <f>_FV(Table1[[#This Row],[Company]],"Year founded",TRUE)</f>
        <v>1995</v>
      </c>
      <c r="AF116" s="6">
        <f>_FV(Table1[[#This Row],[Company]],"Shares outstanding",TRUE)</f>
        <v>283076327.41965997</v>
      </c>
      <c r="AG116" s="1" t="str">
        <f>_FV(Table1[[#This Row],[Company]],"Exchange")</f>
        <v>NYSE</v>
      </c>
      <c r="AH116" s="1" t="str">
        <f>_FV(Table1[[#This Row],[Company]],"Industry")</f>
        <v>Aerospace &amp; Defense</v>
      </c>
    </row>
    <row r="117" spans="1:34" ht="16.5" x14ac:dyDescent="0.25">
      <c r="A117" s="1">
        <v>97</v>
      </c>
      <c r="B117" s="2" t="e" vm="118">
        <v>#VALUE!</v>
      </c>
      <c r="C117" s="1" t="str">
        <f>_FV(Table1[[#This Row],[Company]],"Ticker symbol",TRUE)</f>
        <v>ATVI</v>
      </c>
      <c r="D117" s="5">
        <f>_FV(Table1[[#This Row],[Company]],"P/E",TRUE)</f>
        <v>108.695652</v>
      </c>
      <c r="E117" s="5">
        <f>_FV(Table1[[#This Row],[Company]],"Beta")</f>
        <v>0.96576899999999999</v>
      </c>
      <c r="F117" s="7">
        <f>ABS(_FV(Table1[[#This Row],[Company]],"Change (%)",TRUE)/_FV(Table1[[#This Row],[Company]],"Beta"))</f>
        <v>6.4870584994962564E-3</v>
      </c>
      <c r="G117" s="7">
        <f>_FV(Table1[[#This Row],[Company]],"Change (%)",TRUE)</f>
        <v>-6.2649999999999997E-3</v>
      </c>
      <c r="H117" s="7">
        <f>_FV(Table1[[#This Row],[Company]],"Volume")/_FV(Table1[[#This Row],[Company]],"Volume average",TRUE)</f>
        <v>0.83652289295068805</v>
      </c>
      <c r="I117" s="7">
        <f>(Table1[% volume]/(Table1[[#Totals],[% volume]]))</f>
        <v>2.9582583201462174</v>
      </c>
      <c r="J117" s="7">
        <f>_FV(Table1[[#This Row],[Company]],"Volume")/_FV(Table1[[#This Row],[Company]],"Shares outstanding",TRUE)</f>
        <v>3.0226211296798737E-3</v>
      </c>
      <c r="K117" s="7">
        <f>(_FV(Table1[[#This Row],[Company]],"52 week high",TRUE)-_FV(Table1[[#This Row],[Company]],"52 week low",TRUE))/_FV(Table1[[#This Row],[Company]],"Price")</f>
        <v>0.34890385442040406</v>
      </c>
      <c r="L117" s="7">
        <f>(_FV(Table1[[#This Row],[Company]],"High",TRUE)-_FV(Table1[[#This Row],[Company]],"Low",TRUE))/_FV(Table1[[#This Row],[Company]],"Price")</f>
        <v>1.7337727468118753E-2</v>
      </c>
      <c r="M117" s="7">
        <f>(Table1[day range]/Table1[year range])</f>
        <v>4.969199178644796E-2</v>
      </c>
      <c r="N117" s="9">
        <f>_FV(Table1[[#This Row],[Company]],"Market cap",TRUE)</f>
        <v>53353352918.260002</v>
      </c>
      <c r="O117" s="9">
        <f>_FV(Table1[[#This Row],[Company]],"Previous close",TRUE)*_FV(Table1[[#This Row],[Company]],"Change (%)",TRUE)*_FV(Table1[[#This Row],[Company]],"Shares outstanding",TRUE)</f>
        <v>-334258756.03289884</v>
      </c>
      <c r="P117" s="7">
        <f>(_FV(Table1[[#This Row],[Company]],"Price")-_FV(Table1[[#This Row],[Company]],"52 week low",TRUE))/_FV(Table1[[#This Row],[Company]],"Price",TRUE)</f>
        <v>0.17910875483593647</v>
      </c>
      <c r="Q117" s="3">
        <f>_FV(Table1[[#This Row],[Company]],"52 week low",TRUE)</f>
        <v>57.29</v>
      </c>
      <c r="R117" s="3">
        <f>_FV(Table1[[#This Row],[Company]],"Low")</f>
        <v>69.27</v>
      </c>
      <c r="S117" s="14">
        <f>_FV(Table1[[#This Row],[Company]],"Price")</f>
        <v>69.790000000000006</v>
      </c>
      <c r="T117" s="3">
        <f>_FV(Table1[[#This Row],[Company]],"High")</f>
        <v>70.48</v>
      </c>
      <c r="U117" s="3">
        <f>_FV(Table1[[#This Row],[Company]],"52 week high",TRUE)</f>
        <v>81.64</v>
      </c>
      <c r="V117" s="7">
        <f>(_FV(Table1[[#This Row],[Company]],"52 week high",TRUE)-_FV(Table1[[#This Row],[Company]],"Price"))/_FV(Table1[[#This Row],[Company]],"Price",TRUE)</f>
        <v>0.16979509958446759</v>
      </c>
      <c r="W117" s="7">
        <f>((_FV(Table1[[#This Row],[Company]],"Price")-_FV(Table1[[#This Row],[Company]],"52 week low",TRUE))/(Table1[year range]*_FV(Table1[[#This Row],[Company]],"Price")))</f>
        <v>0.51334702258726927</v>
      </c>
      <c r="X117" s="7">
        <f>((_FV(Table1[[#This Row],[Company]],"Price")-_FV(Table1[[#This Row],[Company]],"Low",TRUE))/(_FV(Table1[[#This Row],[Company]],"High",TRUE)-_FV(Table1[[#This Row],[Company]],"Low",TRUE)))</f>
        <v>0.4297520661157081</v>
      </c>
      <c r="Y117" s="3">
        <f>_FV(Table1[[#This Row],[Company]],"Previous close",TRUE)</f>
        <v>70.23</v>
      </c>
      <c r="Z117" s="17">
        <f>_FV(Table1[[#This Row],[Company]],"Change")</f>
        <v>-0.44</v>
      </c>
      <c r="AA117" s="3">
        <f>_FV(Table1[[#This Row],[Company]],"Open")</f>
        <v>70.069999999999993</v>
      </c>
      <c r="AB117" s="1">
        <v>0.245445</v>
      </c>
      <c r="AC117" s="6">
        <f>_FV(Table1[[#This Row],[Company]],"Volume")</f>
        <v>2296269</v>
      </c>
      <c r="AD117" s="6">
        <f>_FV(Table1[[#This Row],[Company]],"Volume average",TRUE)</f>
        <v>2745016.328125</v>
      </c>
      <c r="AE117" s="1" t="str">
        <f>_FV(Table1[[#This Row],[Company]],"Year founded",TRUE)</f>
        <v>1979</v>
      </c>
      <c r="AF117" s="6">
        <f>_FV(Table1[[#This Row],[Company]],"Shares outstanding",TRUE)</f>
        <v>759694616.52085996</v>
      </c>
      <c r="AG117" s="1" t="str">
        <f>_FV(Table1[[#This Row],[Company]],"Exchange")</f>
        <v>NASDAQ</v>
      </c>
      <c r="AH117" s="1" t="str">
        <f>_FV(Table1[[#This Row],[Company]],"Industry")</f>
        <v>Electronic Gaming &amp; Multimedia</v>
      </c>
    </row>
    <row r="118" spans="1:34" ht="16.5" x14ac:dyDescent="0.25">
      <c r="A118" s="1">
        <v>458</v>
      </c>
      <c r="B118" s="2" t="e" vm="119">
        <v>#VALUE!</v>
      </c>
      <c r="C118" s="1" t="str">
        <f>_FV(Table1[[#This Row],[Company]],"Ticker symbol",TRUE)</f>
        <v>WHR</v>
      </c>
      <c r="D118" s="5">
        <f>_FV(Table1[[#This Row],[Company]],"P/E",TRUE)</f>
        <v>32.258065000000002</v>
      </c>
      <c r="E118" s="5">
        <f>_FV(Table1[[#This Row],[Company]],"Beta")</f>
        <v>1.5903369999999999</v>
      </c>
      <c r="F118" s="7">
        <f>ABS(_FV(Table1[[#This Row],[Company]],"Change (%)",TRUE)/_FV(Table1[[#This Row],[Company]],"Beta"))</f>
        <v>3.9016887615643736E-3</v>
      </c>
      <c r="G118" s="7">
        <f>_FV(Table1[[#This Row],[Company]],"Change (%)",TRUE)</f>
        <v>-6.2050000000000004E-3</v>
      </c>
      <c r="H118" s="7">
        <f>_FV(Table1[[#This Row],[Company]],"Volume")/_FV(Table1[[#This Row],[Company]],"Volume average",TRUE)</f>
        <v>8.3146581590196236E-2</v>
      </c>
      <c r="I118" s="7">
        <f>(Table1[% volume]/(Table1[[#Totals],[% volume]]))</f>
        <v>0.29403746012652626</v>
      </c>
      <c r="J118" s="7">
        <f>_FV(Table1[[#This Row],[Company]],"Volume")/_FV(Table1[[#This Row],[Company]],"Shares outstanding",TRUE)</f>
        <v>2.1229592189130988E-3</v>
      </c>
      <c r="K118" s="7">
        <f>(_FV(Table1[[#This Row],[Company]],"52 week high",TRUE)-_FV(Table1[[#This Row],[Company]],"52 week low",TRUE))/_FV(Table1[[#This Row],[Company]],"Price")</f>
        <v>0.51717048656057241</v>
      </c>
      <c r="L118" s="7">
        <f>(_FV(Table1[[#This Row],[Company]],"High",TRUE)-_FV(Table1[[#This Row],[Company]],"Low",TRUE))/_FV(Table1[[#This Row],[Company]],"Price")</f>
        <v>1.1726185943805619E-2</v>
      </c>
      <c r="M118" s="7">
        <f>(Table1[day range]/Table1[year range])</f>
        <v>2.2673733804475744E-2</v>
      </c>
      <c r="N118" s="9">
        <f>_FV(Table1[[#This Row],[Company]],"Market cap",TRUE)</f>
        <v>8457139986.5100002</v>
      </c>
      <c r="O118" s="9">
        <f>_FV(Table1[[#This Row],[Company]],"Previous close",TRUE)*_FV(Table1[[#This Row],[Company]],"Change (%)",TRUE)*_FV(Table1[[#This Row],[Company]],"Shares outstanding",TRUE)</f>
        <v>-52476553.61629454</v>
      </c>
      <c r="P118" s="7">
        <f>(_FV(Table1[[#This Row],[Company]],"Price")-_FV(Table1[[#This Row],[Company]],"52 week low",TRUE))/_FV(Table1[[#This Row],[Company]],"Price",TRUE)</f>
        <v>6.4874743013782141E-2</v>
      </c>
      <c r="Q118" s="3">
        <f>_FV(Table1[[#This Row],[Company]],"52 week low",TRUE)</f>
        <v>122.81</v>
      </c>
      <c r="R118" s="3">
        <f>_FV(Table1[[#This Row],[Company]],"Low")</f>
        <v>130.72</v>
      </c>
      <c r="S118" s="14">
        <f>_FV(Table1[[#This Row],[Company]],"Price")</f>
        <v>131.33000000000001</v>
      </c>
      <c r="T118" s="3">
        <f>_FV(Table1[[#This Row],[Company]],"High")</f>
        <v>132.26</v>
      </c>
      <c r="U118" s="3">
        <f>_FV(Table1[[#This Row],[Company]],"52 week high",TRUE)</f>
        <v>190.73</v>
      </c>
      <c r="V118" s="7">
        <f>(_FV(Table1[[#This Row],[Company]],"52 week high",TRUE)-_FV(Table1[[#This Row],[Company]],"Price"))/_FV(Table1[[#This Row],[Company]],"Price",TRUE)</f>
        <v>0.45229574354679031</v>
      </c>
      <c r="W118" s="7">
        <f>((_FV(Table1[[#This Row],[Company]],"Price")-_FV(Table1[[#This Row],[Company]],"52 week low",TRUE))/(Table1[year range]*_FV(Table1[[#This Row],[Company]],"Price")))</f>
        <v>0.12544169611307437</v>
      </c>
      <c r="X118" s="7">
        <f>((_FV(Table1[[#This Row],[Company]],"Price")-_FV(Table1[[#This Row],[Company]],"Low",TRUE))/(_FV(Table1[[#This Row],[Company]],"High",TRUE)-_FV(Table1[[#This Row],[Company]],"Low",TRUE)))</f>
        <v>0.396103896103907</v>
      </c>
      <c r="Y118" s="3">
        <f>_FV(Table1[[#This Row],[Company]],"Previous close",TRUE)</f>
        <v>132.15</v>
      </c>
      <c r="Z118" s="17">
        <f>_FV(Table1[[#This Row],[Company]],"Change")</f>
        <v>-0.82</v>
      </c>
      <c r="AA118" s="3">
        <f>_FV(Table1[[#This Row],[Company]],"Open")</f>
        <v>132.26</v>
      </c>
      <c r="AB118" s="1">
        <v>3.3973999999999997E-2</v>
      </c>
      <c r="AC118" s="6">
        <f>_FV(Table1[[#This Row],[Company]],"Volume")</f>
        <v>135862</v>
      </c>
      <c r="AD118" s="6">
        <f>_FV(Table1[[#This Row],[Company]],"Volume average",TRUE)</f>
        <v>1634005.84126984</v>
      </c>
      <c r="AE118" s="1" t="str">
        <f>_FV(Table1[[#This Row],[Company]],"Year founded",TRUE)</f>
        <v>1955</v>
      </c>
      <c r="AF118" s="6">
        <f>_FV(Table1[[#This Row],[Company]],"Shares outstanding",TRUE)</f>
        <v>63996519.004994303</v>
      </c>
      <c r="AG118" s="1" t="str">
        <f>_FV(Table1[[#This Row],[Company]],"Exchange")</f>
        <v>NYSE</v>
      </c>
      <c r="AH118" s="1" t="str">
        <f>_FV(Table1[[#This Row],[Company]],"Industry")</f>
        <v>Home Furnishings &amp; Fixtures</v>
      </c>
    </row>
    <row r="119" spans="1:34" ht="16.5" x14ac:dyDescent="0.25">
      <c r="A119" s="1">
        <v>226</v>
      </c>
      <c r="B119" s="2" t="e" vm="120">
        <v>#VALUE!</v>
      </c>
      <c r="C119" s="1" t="str">
        <f>_FV(Table1[[#This Row],[Company]],"Ticker symbol",TRUE)</f>
        <v>ZBH</v>
      </c>
      <c r="D119" s="5">
        <f>_FV(Table1[[#This Row],[Company]],"P/E",TRUE)</f>
        <v>15.220700000000001</v>
      </c>
      <c r="E119" s="5">
        <f>_FV(Table1[[#This Row],[Company]],"Beta")</f>
        <v>1.1416569999999999</v>
      </c>
      <c r="F119" s="7">
        <f>ABS(_FV(Table1[[#This Row],[Company]],"Change (%)",TRUE)/_FV(Table1[[#This Row],[Company]],"Beta"))</f>
        <v>5.307198221532387E-3</v>
      </c>
      <c r="G119" s="7">
        <f>_FV(Table1[[#This Row],[Company]],"Change (%)",TRUE)</f>
        <v>-6.0590000000000001E-3</v>
      </c>
      <c r="H119" s="7">
        <f>_FV(Table1[[#This Row],[Company]],"Volume")/_FV(Table1[[#This Row],[Company]],"Volume average",TRUE)</f>
        <v>0.13914493313776211</v>
      </c>
      <c r="I119" s="7">
        <f>(Table1[% volume]/(Table1[[#Totals],[% volume]]))</f>
        <v>0.49206860879686498</v>
      </c>
      <c r="J119" s="7">
        <f>_FV(Table1[[#This Row],[Company]],"Volume")/_FV(Table1[[#This Row],[Company]],"Shares outstanding",TRUE)</f>
        <v>7.0976873136883133E-4</v>
      </c>
      <c r="K119" s="7">
        <f>(_FV(Table1[[#This Row],[Company]],"52 week high",TRUE)-_FV(Table1[[#This Row],[Company]],"52 week low",TRUE))/_FV(Table1[[#This Row],[Company]],"Price")</f>
        <v>0.200994625812144</v>
      </c>
      <c r="L119" s="7">
        <f>(_FV(Table1[[#This Row],[Company]],"High",TRUE)-_FV(Table1[[#This Row],[Company]],"Low",TRUE))/_FV(Table1[[#This Row],[Company]],"Price")</f>
        <v>1.0387422796181933E-2</v>
      </c>
      <c r="M119" s="7">
        <f>(Table1[day range]/Table1[year range])</f>
        <v>5.168010216298196E-2</v>
      </c>
      <c r="N119" s="9">
        <f>_FV(Table1[[#This Row],[Company]],"Market cap",TRUE)</f>
        <v>25342111444.259998</v>
      </c>
      <c r="O119" s="9">
        <f>_FV(Table1[[#This Row],[Company]],"Previous close",TRUE)*_FV(Table1[[#This Row],[Company]],"Change (%)",TRUE)*_FV(Table1[[#This Row],[Company]],"Shares outstanding",TRUE)</f>
        <v>-153547853.24077168</v>
      </c>
      <c r="P119" s="7">
        <f>(_FV(Table1[[#This Row],[Company]],"Price")-_FV(Table1[[#This Row],[Company]],"52 week low",TRUE))/_FV(Table1[[#This Row],[Company]],"Price",TRUE)</f>
        <v>0.16355177669046284</v>
      </c>
      <c r="Q119" s="3">
        <f>_FV(Table1[[#This Row],[Company]],"52 week low",TRUE)</f>
        <v>104.28</v>
      </c>
      <c r="R119" s="3">
        <f>_FV(Table1[[#This Row],[Company]],"Low")</f>
        <v>124.31</v>
      </c>
      <c r="S119" s="14">
        <f>_FV(Table1[[#This Row],[Company]],"Price")</f>
        <v>124.67</v>
      </c>
      <c r="T119" s="3">
        <f>_FV(Table1[[#This Row],[Company]],"High")</f>
        <v>125.605</v>
      </c>
      <c r="U119" s="3">
        <f>_FV(Table1[[#This Row],[Company]],"52 week high",TRUE)</f>
        <v>129.33799999999999</v>
      </c>
      <c r="V119" s="7">
        <f>(_FV(Table1[[#This Row],[Company]],"52 week high",TRUE)-_FV(Table1[[#This Row],[Company]],"Price"))/_FV(Table1[[#This Row],[Company]],"Price",TRUE)</f>
        <v>3.7442849121681172E-2</v>
      </c>
      <c r="W119" s="7">
        <f>((_FV(Table1[[#This Row],[Company]],"Price")-_FV(Table1[[#This Row],[Company]],"52 week low",TRUE))/(Table1[year range]*_FV(Table1[[#This Row],[Company]],"Price")))</f>
        <v>0.81371218772447951</v>
      </c>
      <c r="X119" s="7">
        <f>((_FV(Table1[[#This Row],[Company]],"Price")-_FV(Table1[[#This Row],[Company]],"Low",TRUE))/(_FV(Table1[[#This Row],[Company]],"High",TRUE)-_FV(Table1[[#This Row],[Company]],"Low",TRUE)))</f>
        <v>0.27799227799227721</v>
      </c>
      <c r="Y119" s="3">
        <f>_FV(Table1[[#This Row],[Company]],"Previous close",TRUE)</f>
        <v>125.43</v>
      </c>
      <c r="Z119" s="17">
        <f>_FV(Table1[[#This Row],[Company]],"Change")</f>
        <v>-0.76</v>
      </c>
      <c r="AA119" s="3">
        <f>_FV(Table1[[#This Row],[Company]],"Open")</f>
        <v>125.37</v>
      </c>
      <c r="AB119" s="1">
        <v>9.8349000000000006E-2</v>
      </c>
      <c r="AC119" s="6">
        <f>_FV(Table1[[#This Row],[Company]],"Volume")</f>
        <v>143403</v>
      </c>
      <c r="AD119" s="6">
        <f>_FV(Table1[[#This Row],[Company]],"Volume average",TRUE)</f>
        <v>1030601.66666667</v>
      </c>
      <c r="AE119" s="1" t="str">
        <f>_FV(Table1[[#This Row],[Company]],"Year founded",TRUE)</f>
        <v>2001</v>
      </c>
      <c r="AF119" s="6">
        <f>_FV(Table1[[#This Row],[Company]],"Shares outstanding",TRUE)</f>
        <v>202041867.529778</v>
      </c>
      <c r="AG119" s="1" t="str">
        <f>_FV(Table1[[#This Row],[Company]],"Exchange")</f>
        <v>NYSE</v>
      </c>
      <c r="AH119" s="1" t="str">
        <f>_FV(Table1[[#This Row],[Company]],"Industry")</f>
        <v>Medical Devices</v>
      </c>
    </row>
    <row r="120" spans="1:34" ht="16.5" x14ac:dyDescent="0.25">
      <c r="A120" s="1">
        <v>44</v>
      </c>
      <c r="B120" s="2" t="e" vm="121">
        <v>#VALUE!</v>
      </c>
      <c r="C120" s="1" t="str">
        <f>_FV(Table1[[#This Row],[Company]],"Ticker symbol",TRUE)</f>
        <v>HON</v>
      </c>
      <c r="D120" s="5">
        <f>_FV(Table1[[#This Row],[Company]],"P/E",TRUE)</f>
        <v>70.422534999999996</v>
      </c>
      <c r="E120" s="5">
        <f>_FV(Table1[[#This Row],[Company]],"Beta")</f>
        <v>1.0307900000000001</v>
      </c>
      <c r="F120" s="7">
        <f>ABS(_FV(Table1[[#This Row],[Company]],"Change (%)",TRUE)/_FV(Table1[[#This Row],[Company]],"Beta"))</f>
        <v>5.6461548909089139E-3</v>
      </c>
      <c r="G120" s="7">
        <f>_FV(Table1[[#This Row],[Company]],"Change (%)",TRUE)</f>
        <v>-5.8199999999999997E-3</v>
      </c>
      <c r="H120" s="7">
        <f>_FV(Table1[[#This Row],[Company]],"Volume")/_FV(Table1[[#This Row],[Company]],"Volume average",TRUE)</f>
        <v>0.23628881630540025</v>
      </c>
      <c r="I120" s="7">
        <f>(Table1[% volume]/(Table1[[#Totals],[% volume]]))</f>
        <v>0.83560577084428556</v>
      </c>
      <c r="J120" s="7">
        <f>_FV(Table1[[#This Row],[Company]],"Volume")/_FV(Table1[[#This Row],[Company]],"Shares outstanding",TRUE)</f>
        <v>7.949517119893335E-4</v>
      </c>
      <c r="K120" s="7">
        <f>(_FV(Table1[[#This Row],[Company]],"52 week high",TRUE)-_FV(Table1[[#This Row],[Company]],"52 week low",TRUE))/_FV(Table1[[#This Row],[Company]],"Price")</f>
        <v>0.19702817445001924</v>
      </c>
      <c r="L120" s="7">
        <f>(_FV(Table1[[#This Row],[Company]],"High",TRUE)-_FV(Table1[[#This Row],[Company]],"Low",TRUE))/_FV(Table1[[#This Row],[Company]],"Price")</f>
        <v>8.3622796860929587E-3</v>
      </c>
      <c r="M120" s="7">
        <f>(Table1[day range]/Table1[year range])</f>
        <v>4.2442050277506096E-2</v>
      </c>
      <c r="N120" s="9">
        <f>_FV(Table1[[#This Row],[Company]],"Market cap",TRUE)</f>
        <v>115416528106.34</v>
      </c>
      <c r="O120" s="9">
        <f>_FV(Table1[[#This Row],[Company]],"Previous close",TRUE)*_FV(Table1[[#This Row],[Company]],"Change (%)",TRUE)*_FV(Table1[[#This Row],[Company]],"Shares outstanding",TRUE)</f>
        <v>-671724193.57889867</v>
      </c>
      <c r="P120" s="7">
        <f>(_FV(Table1[[#This Row],[Company]],"Price")-_FV(Table1[[#This Row],[Company]],"52 week low",TRUE))/_FV(Table1[[#This Row],[Company]],"Price",TRUE)</f>
        <v>0.13482567863115918</v>
      </c>
      <c r="Q120" s="3">
        <f>_FV(Table1[[#This Row],[Company]],"52 week low",TRUE)</f>
        <v>134.5</v>
      </c>
      <c r="R120" s="3">
        <f>_FV(Table1[[#This Row],[Company]],"Low")</f>
        <v>155.16</v>
      </c>
      <c r="S120" s="14">
        <f>_FV(Table1[[#This Row],[Company]],"Price")</f>
        <v>155.46</v>
      </c>
      <c r="T120" s="3">
        <f>_FV(Table1[[#This Row],[Company]],"High")</f>
        <v>156.46</v>
      </c>
      <c r="U120" s="3">
        <f>_FV(Table1[[#This Row],[Company]],"52 week high",TRUE)</f>
        <v>165.13</v>
      </c>
      <c r="V120" s="7">
        <f>(_FV(Table1[[#This Row],[Company]],"52 week high",TRUE)-_FV(Table1[[#This Row],[Company]],"Price"))/_FV(Table1[[#This Row],[Company]],"Price",TRUE)</f>
        <v>6.2202495818860074E-2</v>
      </c>
      <c r="W120" s="7">
        <f>((_FV(Table1[[#This Row],[Company]],"Price")-_FV(Table1[[#This Row],[Company]],"52 week low",TRUE))/(Table1[year range]*_FV(Table1[[#This Row],[Company]],"Price")))</f>
        <v>0.68429644139732337</v>
      </c>
      <c r="X120" s="7">
        <f>((_FV(Table1[[#This Row],[Company]],"Price")-_FV(Table1[[#This Row],[Company]],"Low",TRUE))/(_FV(Table1[[#This Row],[Company]],"High",TRUE)-_FV(Table1[[#This Row],[Company]],"Low",TRUE)))</f>
        <v>0.2307692307692375</v>
      </c>
      <c r="Y120" s="3">
        <f>_FV(Table1[[#This Row],[Company]],"Previous close",TRUE)</f>
        <v>156.37</v>
      </c>
      <c r="Z120" s="17">
        <f>_FV(Table1[[#This Row],[Company]],"Change")</f>
        <v>-0.91</v>
      </c>
      <c r="AA120" s="3">
        <f>_FV(Table1[[#This Row],[Company]],"Open")</f>
        <v>156.32</v>
      </c>
      <c r="AB120" s="1">
        <v>0.49482799999999999</v>
      </c>
      <c r="AC120" s="6">
        <f>_FV(Table1[[#This Row],[Company]],"Volume")</f>
        <v>586753</v>
      </c>
      <c r="AD120" s="6">
        <f>_FV(Table1[[#This Row],[Company]],"Volume average",TRUE)</f>
        <v>2483202.58730159</v>
      </c>
      <c r="AE120" s="1" t="str">
        <f>_FV(Table1[[#This Row],[Company]],"Year founded",TRUE)</f>
        <v>1985</v>
      </c>
      <c r="AF120" s="6">
        <f>_FV(Table1[[#This Row],[Company]],"Shares outstanding",TRUE)</f>
        <v>738098919.91008496</v>
      </c>
      <c r="AG120" s="1" t="str">
        <f>_FV(Table1[[#This Row],[Company]],"Exchange")</f>
        <v>NYSE</v>
      </c>
      <c r="AH120" s="1" t="str">
        <f>_FV(Table1[[#This Row],[Company]],"Industry")</f>
        <v>Diversified Industrials</v>
      </c>
    </row>
    <row r="121" spans="1:34" ht="16.5" x14ac:dyDescent="0.25">
      <c r="A121" s="1">
        <v>240</v>
      </c>
      <c r="B121" s="2" t="e" vm="122">
        <v>#VALUE!</v>
      </c>
      <c r="C121" s="1" t="str">
        <f>_FV(Table1[[#This Row],[Company]],"Ticker symbol",TRUE)</f>
        <v>EIX</v>
      </c>
      <c r="D121" s="5">
        <f>_FV(Table1[[#This Row],[Company]],"P/E",TRUE)</f>
        <v>52.631579000000002</v>
      </c>
      <c r="E121" s="5">
        <f>_FV(Table1[[#This Row],[Company]],"Beta")</f>
        <v>0.17441599999999999</v>
      </c>
      <c r="F121" s="7">
        <f>ABS(_FV(Table1[[#This Row],[Company]],"Change (%)",TRUE)/_FV(Table1[[#This Row],[Company]],"Beta"))</f>
        <v>3.2261948445096784E-2</v>
      </c>
      <c r="G121" s="7">
        <f>_FV(Table1[[#This Row],[Company]],"Change (%)",TRUE)</f>
        <v>-5.6270000000000001E-3</v>
      </c>
      <c r="H121" s="7">
        <f>_FV(Table1[[#This Row],[Company]],"Volume")/_FV(Table1[[#This Row],[Company]],"Volume average",TRUE)</f>
        <v>0.16851314792592748</v>
      </c>
      <c r="I121" s="7">
        <f>(Table1[% volume]/(Table1[[#Totals],[% volume]]))</f>
        <v>0.59592561794395682</v>
      </c>
      <c r="J121" s="7">
        <f>_FV(Table1[[#This Row],[Company]],"Volume")/_FV(Table1[[#This Row],[Company]],"Shares outstanding",TRUE)</f>
        <v>9.8241779644516955E-4</v>
      </c>
      <c r="K121" s="7">
        <f>(_FV(Table1[[#This Row],[Company]],"52 week high",TRUE)-_FV(Table1[[#This Row],[Company]],"52 week low",TRUE))/_FV(Table1[[#This Row],[Company]],"Price")</f>
        <v>0.38346984363365588</v>
      </c>
      <c r="L121" s="7">
        <f>(_FV(Table1[[#This Row],[Company]],"High",TRUE)-_FV(Table1[[#This Row],[Company]],"Low",TRUE))/_FV(Table1[[#This Row],[Company]],"Price")</f>
        <v>7.7438570364854204E-3</v>
      </c>
      <c r="M121" s="7">
        <f>(Table1[day range]/Table1[year range])</f>
        <v>2.0194174757281403E-2</v>
      </c>
      <c r="N121" s="9">
        <f>_FV(Table1[[#This Row],[Company]],"Market cap",TRUE)</f>
        <v>21832608914.060001</v>
      </c>
      <c r="O121" s="9">
        <f>_FV(Table1[[#This Row],[Company]],"Previous close",TRUE)*_FV(Table1[[#This Row],[Company]],"Change (%)",TRUE)*_FV(Table1[[#This Row],[Company]],"Shares outstanding",TRUE)</f>
        <v>-122852090.35941568</v>
      </c>
      <c r="P121" s="7">
        <f>(_FV(Table1[[#This Row],[Company]],"Price")-_FV(Table1[[#This Row],[Company]],"52 week low",TRUE))/_FV(Table1[[#This Row],[Company]],"Price",TRUE)</f>
        <v>0.14177215189873421</v>
      </c>
      <c r="Q121" s="3">
        <f>_FV(Table1[[#This Row],[Company]],"52 week low",TRUE)</f>
        <v>57.63</v>
      </c>
      <c r="R121" s="3">
        <f>_FV(Table1[[#This Row],[Company]],"Low")</f>
        <v>66.8</v>
      </c>
      <c r="S121" s="14">
        <f>_FV(Table1[[#This Row],[Company]],"Price")</f>
        <v>67.150000000000006</v>
      </c>
      <c r="T121" s="3">
        <f>_FV(Table1[[#This Row],[Company]],"High")</f>
        <v>67.319999999999993</v>
      </c>
      <c r="U121" s="3">
        <f>_FV(Table1[[#This Row],[Company]],"52 week high",TRUE)</f>
        <v>83.38</v>
      </c>
      <c r="V121" s="7">
        <f>(_FV(Table1[[#This Row],[Company]],"52 week high",TRUE)-_FV(Table1[[#This Row],[Company]],"Price"))/_FV(Table1[[#This Row],[Company]],"Price",TRUE)</f>
        <v>0.24169769173492164</v>
      </c>
      <c r="W121" s="7">
        <f>((_FV(Table1[[#This Row],[Company]],"Price")-_FV(Table1[[#This Row],[Company]],"52 week low",TRUE))/(Table1[year range]*_FV(Table1[[#This Row],[Company]],"Price")))</f>
        <v>0.36970873786407782</v>
      </c>
      <c r="X121" s="7">
        <f>((_FV(Table1[[#This Row],[Company]],"Price")-_FV(Table1[[#This Row],[Company]],"Low",TRUE))/(_FV(Table1[[#This Row],[Company]],"High",TRUE)-_FV(Table1[[#This Row],[Company]],"Low",TRUE)))</f>
        <v>0.67307692307694467</v>
      </c>
      <c r="Y121" s="3">
        <f>_FV(Table1[[#This Row],[Company]],"Previous close",TRUE)</f>
        <v>67.53</v>
      </c>
      <c r="Z121" s="17">
        <f>_FV(Table1[[#This Row],[Company]],"Change")</f>
        <v>-0.38</v>
      </c>
      <c r="AA121" s="3">
        <f>_FV(Table1[[#This Row],[Company]],"Open")</f>
        <v>67.14</v>
      </c>
      <c r="AB121" s="1">
        <v>9.2060000000000003E-2</v>
      </c>
      <c r="AC121" s="6">
        <f>_FV(Table1[[#This Row],[Company]],"Volume")</f>
        <v>317618</v>
      </c>
      <c r="AD121" s="6">
        <f>_FV(Table1[[#This Row],[Company]],"Volume average",TRUE)</f>
        <v>1884826.2222222199</v>
      </c>
      <c r="AE121" s="1" t="str">
        <f>_FV(Table1[[#This Row],[Company]],"Year founded",TRUE)</f>
        <v>1987</v>
      </c>
      <c r="AF121" s="6">
        <f>_FV(Table1[[#This Row],[Company]],"Shares outstanding",TRUE)</f>
        <v>323302368.04472101</v>
      </c>
      <c r="AG121" s="1" t="str">
        <f>_FV(Table1[[#This Row],[Company]],"Exchange")</f>
        <v>NYSE</v>
      </c>
      <c r="AH121" s="1" t="str">
        <f>_FV(Table1[[#This Row],[Company]],"Industry")</f>
        <v>Utilities - Regulated Electric</v>
      </c>
    </row>
    <row r="122" spans="1:34" ht="16.5" x14ac:dyDescent="0.25">
      <c r="A122" s="1">
        <v>135</v>
      </c>
      <c r="B122" s="2" t="e" vm="123">
        <v>#VALUE!</v>
      </c>
      <c r="C122" s="1" t="str">
        <f>_FV(Table1[[#This Row],[Company]],"Ticker symbol",TRUE)</f>
        <v>EA</v>
      </c>
      <c r="D122" s="5">
        <f>_FV(Table1[[#This Row],[Company]],"P/E",TRUE)</f>
        <v>38.610039</v>
      </c>
      <c r="E122" s="5">
        <f>_FV(Table1[[#This Row],[Company]],"Beta")</f>
        <v>0.61107500000000003</v>
      </c>
      <c r="F122" s="7">
        <f>ABS(_FV(Table1[[#This Row],[Company]],"Change (%)",TRUE)/_FV(Table1[[#This Row],[Company]],"Beta"))</f>
        <v>9.1985435503006991E-3</v>
      </c>
      <c r="G122" s="7">
        <f>_FV(Table1[[#This Row],[Company]],"Change (%)",TRUE)</f>
        <v>-5.6210000000000001E-3</v>
      </c>
      <c r="H122" s="7">
        <f>_FV(Table1[[#This Row],[Company]],"Volume")/_FV(Table1[[#This Row],[Company]],"Volume average",TRUE)</f>
        <v>0.3104576208877291</v>
      </c>
      <c r="I122" s="7">
        <f>(Table1[% volume]/(Table1[[#Totals],[% volume]]))</f>
        <v>1.0978944482970223</v>
      </c>
      <c r="J122" s="7">
        <f>_FV(Table1[[#This Row],[Company]],"Volume")/_FV(Table1[[#This Row],[Company]],"Shares outstanding",TRUE)</f>
        <v>2.418717440897221E-3</v>
      </c>
      <c r="K122" s="7">
        <f>(_FV(Table1[[#This Row],[Company]],"52 week high",TRUE)-_FV(Table1[[#This Row],[Company]],"52 week low",TRUE))/_FV(Table1[[#This Row],[Company]],"Price")</f>
        <v>0.40530774061862163</v>
      </c>
      <c r="L122" s="7">
        <f>(_FV(Table1[[#This Row],[Company]],"High",TRUE)-_FV(Table1[[#This Row],[Company]],"Low",TRUE))/_FV(Table1[[#This Row],[Company]],"Price")</f>
        <v>1.1893546867640247E-2</v>
      </c>
      <c r="M122" s="7">
        <f>(Table1[day range]/Table1[year range])</f>
        <v>2.9344484883232467E-2</v>
      </c>
      <c r="N122" s="9">
        <f>_FV(Table1[[#This Row],[Company]],"Market cap",TRUE)</f>
        <v>39004783777.059998</v>
      </c>
      <c r="O122" s="9">
        <f>_FV(Table1[[#This Row],[Company]],"Previous close",TRUE)*_FV(Table1[[#This Row],[Company]],"Change (%)",TRUE)*_FV(Table1[[#This Row],[Company]],"Shares outstanding",TRUE)</f>
        <v>-219245889.61085424</v>
      </c>
      <c r="P122" s="7">
        <f>(_FV(Table1[[#This Row],[Company]],"Price")-_FV(Table1[[#This Row],[Company]],"52 week low",TRUE))/_FV(Table1[[#This Row],[Company]],"Price",TRUE)</f>
        <v>0.21785209609043807</v>
      </c>
      <c r="Q122" s="3">
        <f>_FV(Table1[[#This Row],[Company]],"52 week low",TRUE)</f>
        <v>99.63</v>
      </c>
      <c r="R122" s="3">
        <f>_FV(Table1[[#This Row],[Company]],"Low")</f>
        <v>127.1</v>
      </c>
      <c r="S122" s="14">
        <f>_FV(Table1[[#This Row],[Company]],"Price")</f>
        <v>127.38</v>
      </c>
      <c r="T122" s="3">
        <f>_FV(Table1[[#This Row],[Company]],"High")</f>
        <v>128.61500000000001</v>
      </c>
      <c r="U122" s="3">
        <f>_FV(Table1[[#This Row],[Company]],"52 week high",TRUE)</f>
        <v>151.25810000000001</v>
      </c>
      <c r="V122" s="7">
        <f>(_FV(Table1[[#This Row],[Company]],"52 week high",TRUE)-_FV(Table1[[#This Row],[Company]],"Price"))/_FV(Table1[[#This Row],[Company]],"Price",TRUE)</f>
        <v>0.18745564452818353</v>
      </c>
      <c r="W122" s="7">
        <f>((_FV(Table1[[#This Row],[Company]],"Price")-_FV(Table1[[#This Row],[Company]],"52 week low",TRUE))/(Table1[year range]*_FV(Table1[[#This Row],[Company]],"Price")))</f>
        <v>0.537497990435441</v>
      </c>
      <c r="X122" s="7">
        <f>((_FV(Table1[[#This Row],[Company]],"Price")-_FV(Table1[[#This Row],[Company]],"Low",TRUE))/(_FV(Table1[[#This Row],[Company]],"High",TRUE)-_FV(Table1[[#This Row],[Company]],"Low",TRUE)))</f>
        <v>0.18481848184818375</v>
      </c>
      <c r="Y122" s="3">
        <f>_FV(Table1[[#This Row],[Company]],"Previous close",TRUE)</f>
        <v>128.1</v>
      </c>
      <c r="Z122" s="17">
        <f>_FV(Table1[[#This Row],[Company]],"Change")</f>
        <v>-0.72</v>
      </c>
      <c r="AA122" s="3">
        <f>_FV(Table1[[#This Row],[Company]],"Open")</f>
        <v>128.13</v>
      </c>
      <c r="AB122" s="1">
        <v>0.18080199999999999</v>
      </c>
      <c r="AC122" s="6">
        <f>_FV(Table1[[#This Row],[Company]],"Volume")</f>
        <v>736468</v>
      </c>
      <c r="AD122" s="6">
        <f>_FV(Table1[[#This Row],[Company]],"Volume average",TRUE)</f>
        <v>2372201.390625</v>
      </c>
      <c r="AE122" s="1" t="str">
        <f>_FV(Table1[[#This Row],[Company]],"Year founded",TRUE)</f>
        <v>1982</v>
      </c>
      <c r="AF122" s="6">
        <f>_FV(Table1[[#This Row],[Company]],"Shares outstanding",TRUE)</f>
        <v>304486992.79516</v>
      </c>
      <c r="AG122" s="1" t="str">
        <f>_FV(Table1[[#This Row],[Company]],"Exchange")</f>
        <v>NASDAQ</v>
      </c>
      <c r="AH122" s="1" t="str">
        <f>_FV(Table1[[#This Row],[Company]],"Industry")</f>
        <v>Electronic Gaming &amp; Multimedia</v>
      </c>
    </row>
    <row r="123" spans="1:34" ht="16.5" x14ac:dyDescent="0.25">
      <c r="A123" s="1">
        <v>491</v>
      </c>
      <c r="B123" s="2" t="e" vm="124">
        <v>#VALUE!</v>
      </c>
      <c r="C123" s="1" t="str">
        <f>_FV(Table1[[#This Row],[Company]],"Ticker symbol",TRUE)</f>
        <v>NWSA</v>
      </c>
      <c r="D123" s="5">
        <f>_FV(Table1[[#This Row],[Company]],"P/E",TRUE)</f>
        <v>-37.453184</v>
      </c>
      <c r="E123" s="5">
        <f>_FV(Table1[[#This Row],[Company]],"Beta")</f>
        <v>1.891203</v>
      </c>
      <c r="F123" s="7">
        <f>ABS(_FV(Table1[[#This Row],[Company]],"Change (%)",TRUE)/_FV(Table1[[#This Row],[Company]],"Beta"))</f>
        <v>2.9695384366458808E-3</v>
      </c>
      <c r="G123" s="7">
        <f>_FV(Table1[[#This Row],[Company]],"Change (%)",TRUE)</f>
        <v>-5.6159999999999995E-3</v>
      </c>
      <c r="H123" s="7">
        <f>_FV(Table1[[#This Row],[Company]],"Volume")/_FV(Table1[[#This Row],[Company]],"Volume average",TRUE)</f>
        <v>0.24637927779549687</v>
      </c>
      <c r="I123" s="7">
        <f>(Table1[% volume]/(Table1[[#Totals],[% volume]]))</f>
        <v>0.87128942267107778</v>
      </c>
      <c r="J123" s="7">
        <f>_FV(Table1[[#This Row],[Company]],"Volume")/_FV(Table1[[#This Row],[Company]],"Shares outstanding",TRUE)</f>
        <v>7.8104377153463895E-4</v>
      </c>
      <c r="K123" s="7">
        <f>(_FV(Table1[[#This Row],[Company]],"52 week high",TRUE)-_FV(Table1[[#This Row],[Company]],"52 week low",TRUE))/_FV(Table1[[#This Row],[Company]],"Price")</f>
        <v>0.29568106312292353</v>
      </c>
      <c r="L123" s="7">
        <f>(_FV(Table1[[#This Row],[Company]],"High",TRUE)-_FV(Table1[[#This Row],[Company]],"Low",TRUE))/_FV(Table1[[#This Row],[Company]],"Price")</f>
        <v>1.3953488372092961E-2</v>
      </c>
      <c r="M123" s="7">
        <f>(Table1[day range]/Table1[year range])</f>
        <v>4.7191011235954851E-2</v>
      </c>
      <c r="N123" s="9">
        <f>_FV(Table1[[#This Row],[Company]],"Market cap",TRUE)</f>
        <v>8766782009.6000004</v>
      </c>
      <c r="O123" s="9">
        <f>_FV(Table1[[#This Row],[Company]],"Previous close",TRUE)*_FV(Table1[[#This Row],[Company]],"Change (%)",TRUE)*_FV(Table1[[#This Row],[Company]],"Shares outstanding",TRUE)</f>
        <v>-49234247.765913554</v>
      </c>
      <c r="P123" s="7">
        <f>(_FV(Table1[[#This Row],[Company]],"Price")-_FV(Table1[[#This Row],[Company]],"52 week low",TRUE))/_FV(Table1[[#This Row],[Company]],"Price",TRUE)</f>
        <v>0.14684385382059806</v>
      </c>
      <c r="Q123" s="3">
        <f>_FV(Table1[[#This Row],[Company]],"52 week low",TRUE)</f>
        <v>12.84</v>
      </c>
      <c r="R123" s="3">
        <f>_FV(Table1[[#This Row],[Company]],"Low")</f>
        <v>14.98</v>
      </c>
      <c r="S123" s="14">
        <f>_FV(Table1[[#This Row],[Company]],"Price")</f>
        <v>15.05</v>
      </c>
      <c r="T123" s="3">
        <f>_FV(Table1[[#This Row],[Company]],"High")</f>
        <v>15.19</v>
      </c>
      <c r="U123" s="3">
        <f>_FV(Table1[[#This Row],[Company]],"52 week high",TRUE)</f>
        <v>17.29</v>
      </c>
      <c r="V123" s="7">
        <f>(_FV(Table1[[#This Row],[Company]],"52 week high",TRUE)-_FV(Table1[[#This Row],[Company]],"Price"))/_FV(Table1[[#This Row],[Company]],"Price",TRUE)</f>
        <v>0.14883720930232547</v>
      </c>
      <c r="W123" s="7">
        <f>((_FV(Table1[[#This Row],[Company]],"Price")-_FV(Table1[[#This Row],[Company]],"52 week low",TRUE))/(Table1[year range]*_FV(Table1[[#This Row],[Company]],"Price")))</f>
        <v>0.49662921348314631</v>
      </c>
      <c r="X123" s="7">
        <f>((_FV(Table1[[#This Row],[Company]],"Price")-_FV(Table1[[#This Row],[Company]],"Low",TRUE))/(_FV(Table1[[#This Row],[Company]],"High",TRUE)-_FV(Table1[[#This Row],[Company]],"Low",TRUE)))</f>
        <v>0.33333333333333615</v>
      </c>
      <c r="Y123" s="3">
        <f>_FV(Table1[[#This Row],[Company]],"Previous close",TRUE)</f>
        <v>15.135</v>
      </c>
      <c r="Z123" s="17">
        <f>_FV(Table1[[#This Row],[Company]],"Change")</f>
        <v>-8.5000000000000006E-2</v>
      </c>
      <c r="AA123" s="3">
        <f>_FV(Table1[[#This Row],[Company]],"Open")</f>
        <v>15.15</v>
      </c>
      <c r="AB123" s="1">
        <v>2.4018000000000001E-2</v>
      </c>
      <c r="AC123" s="6">
        <f>_FV(Table1[[#This Row],[Company]],"Volume")</f>
        <v>452411</v>
      </c>
      <c r="AD123" s="6">
        <f>_FV(Table1[[#This Row],[Company]],"Volume average",TRUE)</f>
        <v>1836238.03125</v>
      </c>
      <c r="AE123" s="1" t="str">
        <f>_FV(Table1[[#This Row],[Company]],"Year founded",TRUE)</f>
        <v>2012</v>
      </c>
      <c r="AF123" s="6">
        <f>_FV(Table1[[#This Row],[Company]],"Shares outstanding",TRUE)</f>
        <v>579238983.12520599</v>
      </c>
      <c r="AG123" s="1" t="str">
        <f>_FV(Table1[[#This Row],[Company]],"Exchange")</f>
        <v>NASDAQ</v>
      </c>
      <c r="AH123" s="1" t="str">
        <f>_FV(Table1[[#This Row],[Company]],"Industry")</f>
        <v>Broadcasting - TV</v>
      </c>
    </row>
    <row r="124" spans="1:34" ht="16.5" x14ac:dyDescent="0.25">
      <c r="A124" s="1">
        <v>32</v>
      </c>
      <c r="B124" s="2" t="e" vm="125">
        <v>#VALUE!</v>
      </c>
      <c r="C124" s="1" t="str">
        <f>_FV(Table1[[#This Row],[Company]],"Ticker symbol",TRUE)</f>
        <v>NFLX</v>
      </c>
      <c r="D124" s="5">
        <f>_FV(Table1[[#This Row],[Company]],"P/E",TRUE)</f>
        <v>158.73015899999999</v>
      </c>
      <c r="E124" s="5">
        <f>_FV(Table1[[#This Row],[Company]],"Beta")</f>
        <v>0.76220200000000005</v>
      </c>
      <c r="F124" s="7">
        <f>ABS(_FV(Table1[[#This Row],[Company]],"Change (%)",TRUE)/_FV(Table1[[#This Row],[Company]],"Beta"))</f>
        <v>7.3458217113048768E-3</v>
      </c>
      <c r="G124" s="7">
        <f>_FV(Table1[[#This Row],[Company]],"Change (%)",TRUE)</f>
        <v>-5.5989999999999998E-3</v>
      </c>
      <c r="H124" s="7">
        <f>_FV(Table1[[#This Row],[Company]],"Volume")/_FV(Table1[[#This Row],[Company]],"Volume average",TRUE)</f>
        <v>1.0089557799745881</v>
      </c>
      <c r="I124" s="7">
        <f>(Table1[% volume]/(Table1[[#Totals],[% volume]]))</f>
        <v>3.5680456039179655</v>
      </c>
      <c r="J124" s="7">
        <f>_FV(Table1[[#This Row],[Company]],"Volume")/_FV(Table1[[#This Row],[Company]],"Shares outstanding",TRUE)</f>
        <v>4.6984663540939999E-3</v>
      </c>
      <c r="K124" s="7">
        <f>(_FV(Table1[[#This Row],[Company]],"52 week high",TRUE)-_FV(Table1[[#This Row],[Company]],"52 week low",TRUE))/_FV(Table1[[#This Row],[Company]],"Price")</f>
        <v>0.74020521908137304</v>
      </c>
      <c r="L124" s="7">
        <f>(_FV(Table1[[#This Row],[Company]],"High",TRUE)-_FV(Table1[[#This Row],[Company]],"Low",TRUE))/_FV(Table1[[#This Row],[Company]],"Price")</f>
        <v>8.7318146740217994E-3</v>
      </c>
      <c r="M124" s="7">
        <f>(Table1[day range]/Table1[year range])</f>
        <v>1.1796478123807829E-2</v>
      </c>
      <c r="N124" s="9">
        <f>_FV(Table1[[#This Row],[Company]],"Market cap",TRUE)</f>
        <v>152414045867.54501</v>
      </c>
      <c r="O124" s="9">
        <f>_FV(Table1[[#This Row],[Company]],"Previous close",TRUE)*_FV(Table1[[#This Row],[Company]],"Change (%)",TRUE)*_FV(Table1[[#This Row],[Company]],"Shares outstanding",TRUE)</f>
        <v>-853366242.81238461</v>
      </c>
      <c r="P124" s="7">
        <f>(_FV(Table1[[#This Row],[Company]],"Price")-_FV(Table1[[#This Row],[Company]],"52 week low",TRUE))/_FV(Table1[[#This Row],[Company]],"Price",TRUE)</f>
        <v>0.53059707891502561</v>
      </c>
      <c r="Q124" s="3">
        <f>_FV(Table1[[#This Row],[Company]],"52 week low",TRUE)</f>
        <v>164.23</v>
      </c>
      <c r="R124" s="3">
        <f>_FV(Table1[[#This Row],[Company]],"Low")</f>
        <v>349.23500000000001</v>
      </c>
      <c r="S124" s="14">
        <f>_FV(Table1[[#This Row],[Company]],"Price")</f>
        <v>349.87</v>
      </c>
      <c r="T124" s="3">
        <f>_FV(Table1[[#This Row],[Company]],"High")</f>
        <v>352.29</v>
      </c>
      <c r="U124" s="3">
        <f>_FV(Table1[[#This Row],[Company]],"52 week high",TRUE)</f>
        <v>423.2056</v>
      </c>
      <c r="V124" s="7">
        <f>(_FV(Table1[[#This Row],[Company]],"52 week high",TRUE)-_FV(Table1[[#This Row],[Company]],"Price"))/_FV(Table1[[#This Row],[Company]],"Price",TRUE)</f>
        <v>0.20960814016634749</v>
      </c>
      <c r="W124" s="7">
        <f>((_FV(Table1[[#This Row],[Company]],"Price")-_FV(Table1[[#This Row],[Company]],"52 week low",TRUE))/(Table1[year range]*_FV(Table1[[#This Row],[Company]],"Price")))</f>
        <v>0.71682428769351259</v>
      </c>
      <c r="X124" s="7">
        <f>((_FV(Table1[[#This Row],[Company]],"Price")-_FV(Table1[[#This Row],[Company]],"Low",TRUE))/(_FV(Table1[[#This Row],[Company]],"High",TRUE)-_FV(Table1[[#This Row],[Company]],"Low",TRUE)))</f>
        <v>0.20785597381341719</v>
      </c>
      <c r="Y124" s="3">
        <f>_FV(Table1[[#This Row],[Company]],"Previous close",TRUE)</f>
        <v>351.84</v>
      </c>
      <c r="Z124" s="17">
        <f>_FV(Table1[[#This Row],[Company]],"Change")</f>
        <v>-1.97</v>
      </c>
      <c r="AA124" s="3">
        <f>_FV(Table1[[#This Row],[Company]],"Open")</f>
        <v>352.21</v>
      </c>
      <c r="AB124" s="1">
        <v>0.65542500000000004</v>
      </c>
      <c r="AC124" s="6">
        <f>_FV(Table1[[#This Row],[Company]],"Volume")</f>
        <v>2035335</v>
      </c>
      <c r="AD124" s="6">
        <f>_FV(Table1[[#This Row],[Company]],"Volume average",TRUE)</f>
        <v>2017268.78461538</v>
      </c>
      <c r="AE124" s="1" t="str">
        <f>_FV(Table1[[#This Row],[Company]],"Year founded",TRUE)</f>
        <v>1997</v>
      </c>
      <c r="AF124" s="6">
        <f>_FV(Table1[[#This Row],[Company]],"Shares outstanding",TRUE)</f>
        <v>433191353.64809299</v>
      </c>
      <c r="AG124" s="1" t="str">
        <f>_FV(Table1[[#This Row],[Company]],"Exchange")</f>
        <v>NASDAQ</v>
      </c>
      <c r="AH124" s="1" t="str">
        <f>_FV(Table1[[#This Row],[Company]],"Industry")</f>
        <v>Media - Diversified</v>
      </c>
    </row>
    <row r="125" spans="1:34" ht="16.5" x14ac:dyDescent="0.25">
      <c r="A125" s="1">
        <v>481</v>
      </c>
      <c r="B125" s="2" t="e" vm="126">
        <v>#VALUE!</v>
      </c>
      <c r="C125" s="1" t="str">
        <f>_FV(Table1[[#This Row],[Company]],"Ticker symbol",TRUE)</f>
        <v>GPS</v>
      </c>
      <c r="D125" s="5">
        <f>_FV(Table1[[#This Row],[Company]],"P/E",TRUE)</f>
        <v>13.850415999999999</v>
      </c>
      <c r="E125" s="5">
        <f>_FV(Table1[[#This Row],[Company]],"Beta")</f>
        <v>0.71144099999999999</v>
      </c>
      <c r="F125" s="7">
        <f>ABS(_FV(Table1[[#This Row],[Company]],"Change (%)",TRUE)/_FV(Table1[[#This Row],[Company]],"Beta"))</f>
        <v>7.7785789686003479E-3</v>
      </c>
      <c r="G125" s="7">
        <f>_FV(Table1[[#This Row],[Company]],"Change (%)",TRUE)</f>
        <v>-5.5339999999999999E-3</v>
      </c>
      <c r="H125" s="7">
        <f>_FV(Table1[[#This Row],[Company]],"Volume")/_FV(Table1[[#This Row],[Company]],"Volume average",TRUE)</f>
        <v>0.13920424255920702</v>
      </c>
      <c r="I125" s="7">
        <f>(Table1[% volume]/(Table1[[#Totals],[% volume]]))</f>
        <v>0.49227834912905549</v>
      </c>
      <c r="J125" s="7">
        <f>_FV(Table1[[#This Row],[Company]],"Volume")/_FV(Table1[[#This Row],[Company]],"Shares outstanding",TRUE)</f>
        <v>1.7960891017857077E-3</v>
      </c>
      <c r="K125" s="7">
        <f>(_FV(Table1[[#This Row],[Company]],"52 week high",TRUE)-_FV(Table1[[#This Row],[Company]],"52 week low",TRUE))/_FV(Table1[[#This Row],[Company]],"Price")</f>
        <v>0.45302782324058916</v>
      </c>
      <c r="L125" s="7">
        <f>(_FV(Table1[[#This Row],[Company]],"High",TRUE)-_FV(Table1[[#This Row],[Company]],"Low",TRUE))/_FV(Table1[[#This Row],[Company]],"Price")</f>
        <v>2.4877250409165236E-2</v>
      </c>
      <c r="M125" s="7">
        <f>(Table1[day range]/Table1[year range])</f>
        <v>5.4913294797687723E-2</v>
      </c>
      <c r="N125" s="9">
        <f>_FV(Table1[[#This Row],[Company]],"Market cap",TRUE)</f>
        <v>11825569933.52</v>
      </c>
      <c r="O125" s="9">
        <f>_FV(Table1[[#This Row],[Company]],"Previous close",TRUE)*_FV(Table1[[#This Row],[Company]],"Change (%)",TRUE)*_FV(Table1[[#This Row],[Company]],"Shares outstanding",TRUE)</f>
        <v>-65442704.012099646</v>
      </c>
      <c r="P125" s="7">
        <f>(_FV(Table1[[#This Row],[Company]],"Price")-_FV(Table1[[#This Row],[Company]],"52 week low",TRUE))/_FV(Table1[[#This Row],[Company]],"Price",TRUE)</f>
        <v>0.28510638297872343</v>
      </c>
      <c r="Q125" s="3">
        <f>_FV(Table1[[#This Row],[Company]],"52 week low",TRUE)</f>
        <v>21.84</v>
      </c>
      <c r="R125" s="3">
        <f>_FV(Table1[[#This Row],[Company]],"Low")</f>
        <v>30.32</v>
      </c>
      <c r="S125" s="14">
        <f>_FV(Table1[[#This Row],[Company]],"Price")</f>
        <v>30.55</v>
      </c>
      <c r="T125" s="3">
        <f>_FV(Table1[[#This Row],[Company]],"High")</f>
        <v>31.08</v>
      </c>
      <c r="U125" s="3">
        <f>_FV(Table1[[#This Row],[Company]],"52 week high",TRUE)</f>
        <v>35.68</v>
      </c>
      <c r="V125" s="7">
        <f>(_FV(Table1[[#This Row],[Company]],"52 week high",TRUE)-_FV(Table1[[#This Row],[Company]],"Price"))/_FV(Table1[[#This Row],[Company]],"Price",TRUE)</f>
        <v>0.16792144026186576</v>
      </c>
      <c r="W125" s="7">
        <f>((_FV(Table1[[#This Row],[Company]],"Price")-_FV(Table1[[#This Row],[Company]],"52 week low",TRUE))/(Table1[year range]*_FV(Table1[[#This Row],[Company]],"Price")))</f>
        <v>0.62933526011560703</v>
      </c>
      <c r="X125" s="7">
        <f>((_FV(Table1[[#This Row],[Company]],"Price")-_FV(Table1[[#This Row],[Company]],"Low",TRUE))/(_FV(Table1[[#This Row],[Company]],"High",TRUE)-_FV(Table1[[#This Row],[Company]],"Low",TRUE)))</f>
        <v>0.30263157894736975</v>
      </c>
      <c r="Y125" s="3">
        <f>_FV(Table1[[#This Row],[Company]],"Previous close",TRUE)</f>
        <v>30.72</v>
      </c>
      <c r="Z125" s="17">
        <f>_FV(Table1[[#This Row],[Company]],"Change")</f>
        <v>-0.17</v>
      </c>
      <c r="AA125" s="3">
        <f>_FV(Table1[[#This Row],[Company]],"Open")</f>
        <v>30.73</v>
      </c>
      <c r="AB125" s="1">
        <v>2.7529999999999999E-2</v>
      </c>
      <c r="AC125" s="6">
        <f>_FV(Table1[[#This Row],[Company]],"Volume")</f>
        <v>691399</v>
      </c>
      <c r="AD125" s="6">
        <f>_FV(Table1[[#This Row],[Company]],"Volume average",TRUE)</f>
        <v>4966795.4603174599</v>
      </c>
      <c r="AE125" s="1" t="str">
        <f>_FV(Table1[[#This Row],[Company]],"Year founded",TRUE)</f>
        <v>1969</v>
      </c>
      <c r="AF125" s="6">
        <f>_FV(Table1[[#This Row],[Company]],"Shares outstanding",TRUE)</f>
        <v>384946937.94010401</v>
      </c>
      <c r="AG125" s="1" t="str">
        <f>_FV(Table1[[#This Row],[Company]],"Exchange")</f>
        <v>NYSE</v>
      </c>
      <c r="AH125" s="1" t="str">
        <f>_FV(Table1[[#This Row],[Company]],"Industry")</f>
        <v>Apparel Stores</v>
      </c>
    </row>
    <row r="126" spans="1:34" ht="16.5" x14ac:dyDescent="0.25">
      <c r="A126" s="1">
        <v>401</v>
      </c>
      <c r="B126" s="2" t="e" vm="127">
        <v>#VALUE!</v>
      </c>
      <c r="C126" s="1" t="str">
        <f>_FV(Table1[[#This Row],[Company]],"Ticker symbol",TRUE)</f>
        <v>COG</v>
      </c>
      <c r="D126" s="5">
        <f>_FV(Table1[[#This Row],[Company]],"P/E",TRUE)</f>
        <v>78.740156999999996</v>
      </c>
      <c r="E126" s="5">
        <f>_FV(Table1[[#This Row],[Company]],"Beta")</f>
        <v>0.32959500000000003</v>
      </c>
      <c r="F126" s="7">
        <f>ABS(_FV(Table1[[#This Row],[Company]],"Change (%)",TRUE)/_FV(Table1[[#This Row],[Company]],"Beta"))</f>
        <v>1.6629499840713602E-2</v>
      </c>
      <c r="G126" s="7">
        <f>_FV(Table1[[#This Row],[Company]],"Change (%)",TRUE)</f>
        <v>-5.4810000000000006E-3</v>
      </c>
      <c r="H126" s="7">
        <f>_FV(Table1[[#This Row],[Company]],"Volume")/_FV(Table1[[#This Row],[Company]],"Volume average",TRUE)</f>
        <v>0.24628742182967753</v>
      </c>
      <c r="I126" s="7">
        <f>(Table1[% volume]/(Table1[[#Totals],[% volume]]))</f>
        <v>0.8709645855656859</v>
      </c>
      <c r="J126" s="7">
        <f>_FV(Table1[[#This Row],[Company]],"Volume")/_FV(Table1[[#This Row],[Company]],"Shares outstanding",TRUE)</f>
        <v>3.1600421129221322E-3</v>
      </c>
      <c r="K126" s="7">
        <f>(_FV(Table1[[#This Row],[Company]],"52 week high",TRUE)-_FV(Table1[[#This Row],[Company]],"52 week low",TRUE))/_FV(Table1[[#This Row],[Company]],"Price")</f>
        <v>0.33319203052140733</v>
      </c>
      <c r="L126" s="7">
        <f>(_FV(Table1[[#This Row],[Company]],"High",TRUE)-_FV(Table1[[#This Row],[Company]],"Low",TRUE))/_FV(Table1[[#This Row],[Company]],"Price")</f>
        <v>1.1233573548113631E-2</v>
      </c>
      <c r="M126" s="7">
        <f>(Table1[day range]/Table1[year range])</f>
        <v>3.3715012722646383E-2</v>
      </c>
      <c r="N126" s="9">
        <f>_FV(Table1[[#This Row],[Company]],"Market cap",TRUE)</f>
        <v>10431639244.68</v>
      </c>
      <c r="O126" s="9">
        <f>_FV(Table1[[#This Row],[Company]],"Previous close",TRUE)*_FV(Table1[[#This Row],[Company]],"Change (%)",TRUE)*_FV(Table1[[#This Row],[Company]],"Shares outstanding",TRUE)</f>
        <v>-57175814.700091049</v>
      </c>
      <c r="P126" s="7">
        <f>(_FV(Table1[[#This Row],[Company]],"Price")-_FV(Table1[[#This Row],[Company]],"52 week low",TRUE))/_FV(Table1[[#This Row],[Company]],"Price",TRUE)</f>
        <v>7.9694785926239894E-2</v>
      </c>
      <c r="Q126" s="3">
        <f>_FV(Table1[[#This Row],[Company]],"52 week low",TRUE)</f>
        <v>21.71</v>
      </c>
      <c r="R126" s="3">
        <f>_FV(Table1[[#This Row],[Company]],"Low")</f>
        <v>23.48</v>
      </c>
      <c r="S126" s="14">
        <f>_FV(Table1[[#This Row],[Company]],"Price")</f>
        <v>23.59</v>
      </c>
      <c r="T126" s="3">
        <f>_FV(Table1[[#This Row],[Company]],"High")</f>
        <v>23.745000000000001</v>
      </c>
      <c r="U126" s="3">
        <f>_FV(Table1[[#This Row],[Company]],"52 week high",TRUE)</f>
        <v>29.57</v>
      </c>
      <c r="V126" s="7">
        <f>(_FV(Table1[[#This Row],[Company]],"52 week high",TRUE)-_FV(Table1[[#This Row],[Company]],"Price"))/_FV(Table1[[#This Row],[Company]],"Price",TRUE)</f>
        <v>0.25349724459516748</v>
      </c>
      <c r="W126" s="7">
        <f>((_FV(Table1[[#This Row],[Company]],"Price")-_FV(Table1[[#This Row],[Company]],"52 week low",TRUE))/(Table1[year range]*_FV(Table1[[#This Row],[Company]],"Price")))</f>
        <v>0.23918575063613223</v>
      </c>
      <c r="X126" s="7">
        <f>((_FV(Table1[[#This Row],[Company]],"Price")-_FV(Table1[[#This Row],[Company]],"Low",TRUE))/(_FV(Table1[[#This Row],[Company]],"High",TRUE)-_FV(Table1[[#This Row],[Company]],"Low",TRUE)))</f>
        <v>0.41509433962263848</v>
      </c>
      <c r="Y126" s="3">
        <f>_FV(Table1[[#This Row],[Company]],"Previous close",TRUE)</f>
        <v>23.72</v>
      </c>
      <c r="Z126" s="17">
        <f>_FV(Table1[[#This Row],[Company]],"Change")</f>
        <v>-0.13</v>
      </c>
      <c r="AA126" s="3">
        <f>_FV(Table1[[#This Row],[Company]],"Open")</f>
        <v>23.63</v>
      </c>
      <c r="AB126" s="1">
        <v>4.6352999999999998E-2</v>
      </c>
      <c r="AC126" s="6">
        <f>_FV(Table1[[#This Row],[Company]],"Volume")</f>
        <v>1389731</v>
      </c>
      <c r="AD126" s="6">
        <f>_FV(Table1[[#This Row],[Company]],"Volume average",TRUE)</f>
        <v>5642720.1587301604</v>
      </c>
      <c r="AE126" s="1" t="str">
        <f>_FV(Table1[[#This Row],[Company]],"Year founded",TRUE)</f>
        <v>1989</v>
      </c>
      <c r="AF126" s="6">
        <f>_FV(Table1[[#This Row],[Company]],"Shares outstanding",TRUE)</f>
        <v>439782430.21416497</v>
      </c>
      <c r="AG126" s="1" t="str">
        <f>_FV(Table1[[#This Row],[Company]],"Exchange")</f>
        <v>NYSE</v>
      </c>
      <c r="AH126" s="1" t="str">
        <f>_FV(Table1[[#This Row],[Company]],"Industry")</f>
        <v>Oil &amp; Gas E&amp;P</v>
      </c>
    </row>
    <row r="127" spans="1:34" ht="16.5" x14ac:dyDescent="0.25">
      <c r="A127" s="1">
        <v>328</v>
      </c>
      <c r="B127" s="2" t="e" vm="128">
        <v>#VALUE!</v>
      </c>
      <c r="C127" s="1" t="str">
        <f>_FV(Table1[[#This Row],[Company]],"Ticker symbol",TRUE)</f>
        <v>EVRG</v>
      </c>
      <c r="D127" s="5">
        <f>_FV(Table1[[#This Row],[Company]],"P/E",TRUE)</f>
        <v>24.752475</v>
      </c>
      <c r="E127" s="5">
        <f>_FV(Table1[[#This Row],[Company]],"Beta")</f>
        <v>0.31106600000000001</v>
      </c>
      <c r="F127" s="7">
        <f>ABS(_FV(Table1[[#This Row],[Company]],"Change (%)",TRUE)/_FV(Table1[[#This Row],[Company]],"Beta"))</f>
        <v>1.7600766396841827E-2</v>
      </c>
      <c r="G127" s="7">
        <f>_FV(Table1[[#This Row],[Company]],"Change (%)",TRUE)</f>
        <v>-5.4749999999999998E-3</v>
      </c>
      <c r="H127" s="7">
        <f>_FV(Table1[[#This Row],[Company]],"Volume")/_FV(Table1[[#This Row],[Company]],"Volume average",TRUE)</f>
        <v>0.17161713872163883</v>
      </c>
      <c r="I127" s="7">
        <f>(Table1[% volume]/(Table1[[#Totals],[% volume]]))</f>
        <v>0.60690249218667014</v>
      </c>
      <c r="J127" s="7">
        <f>_FV(Table1[[#This Row],[Company]],"Volume")/_FV(Table1[[#This Row],[Company]],"Shares outstanding",TRUE)</f>
        <v>1.1063427406185465E-3</v>
      </c>
      <c r="K127" s="7">
        <f>(_FV(Table1[[#This Row],[Company]],"52 week high",TRUE)-_FV(Table1[[#This Row],[Company]],"52 week low",TRUE))/_FV(Table1[[#This Row],[Company]],"Price")</f>
        <v>0.11010477712662053</v>
      </c>
      <c r="L127" s="7">
        <f>(_FV(Table1[[#This Row],[Company]],"High",TRUE)-_FV(Table1[[#This Row],[Company]],"Low",TRUE))/_FV(Table1[[#This Row],[Company]],"Price")</f>
        <v>8.3466524595986295E-3</v>
      </c>
      <c r="M127" s="7">
        <f>(Table1[day range]/Table1[year range])</f>
        <v>7.5806451612903003E-2</v>
      </c>
      <c r="N127" s="9">
        <f>_FV(Table1[[#This Row],[Company]],"Market cap",TRUE)</f>
        <v>15241670741.719999</v>
      </c>
      <c r="O127" s="9">
        <f>_FV(Table1[[#This Row],[Company]],"Previous close",TRUE)*_FV(Table1[[#This Row],[Company]],"Change (%)",TRUE)*_FV(Table1[[#This Row],[Company]],"Shares outstanding",TRUE)</f>
        <v>-83448147.310916886</v>
      </c>
      <c r="P127" s="7">
        <f>(_FV(Table1[[#This Row],[Company]],"Price")-_FV(Table1[[#This Row],[Company]],"52 week low",TRUE))/_FV(Table1[[#This Row],[Company]],"Price",TRUE)</f>
        <v>9.6252885810690844E-2</v>
      </c>
      <c r="Q127" s="3">
        <f>_FV(Table1[[#This Row],[Company]],"52 week low",TRUE)</f>
        <v>50.89</v>
      </c>
      <c r="R127" s="3">
        <f>_FV(Table1[[#This Row],[Company]],"Low")</f>
        <v>56.15</v>
      </c>
      <c r="S127" s="14">
        <f>_FV(Table1[[#This Row],[Company]],"Price")</f>
        <v>56.31</v>
      </c>
      <c r="T127" s="3">
        <f>_FV(Table1[[#This Row],[Company]],"High")</f>
        <v>56.62</v>
      </c>
      <c r="U127" s="3">
        <f>_FV(Table1[[#This Row],[Company]],"52 week high",TRUE)</f>
        <v>57.09</v>
      </c>
      <c r="V127" s="7">
        <f>(_FV(Table1[[#This Row],[Company]],"52 week high",TRUE)-_FV(Table1[[#This Row],[Company]],"Price"))/_FV(Table1[[#This Row],[Company]],"Price",TRUE)</f>
        <v>1.3851891315929695E-2</v>
      </c>
      <c r="W127" s="7">
        <f>((_FV(Table1[[#This Row],[Company]],"Price")-_FV(Table1[[#This Row],[Company]],"52 week low",TRUE))/(Table1[year range]*_FV(Table1[[#This Row],[Company]],"Price")))</f>
        <v>0.87419354838709662</v>
      </c>
      <c r="X127" s="7">
        <f>((_FV(Table1[[#This Row],[Company]],"Price")-_FV(Table1[[#This Row],[Company]],"Low",TRUE))/(_FV(Table1[[#This Row],[Company]],"High",TRUE)-_FV(Table1[[#This Row],[Company]],"Low",TRUE)))</f>
        <v>0.34042553191490232</v>
      </c>
      <c r="Y127" s="3">
        <f>_FV(Table1[[#This Row],[Company]],"Previous close",TRUE)</f>
        <v>56.62</v>
      </c>
      <c r="Z127" s="17">
        <f>_FV(Table1[[#This Row],[Company]],"Change")</f>
        <v>-0.31</v>
      </c>
      <c r="AA127" s="3">
        <f>_FV(Table1[[#This Row],[Company]],"Open")</f>
        <v>56.41</v>
      </c>
      <c r="AB127" s="1">
        <v>6.2488000000000002E-2</v>
      </c>
      <c r="AC127" s="6">
        <f>_FV(Table1[[#This Row],[Company]],"Volume")</f>
        <v>297819</v>
      </c>
      <c r="AD127" s="6">
        <f>_FV(Table1[[#This Row],[Company]],"Volume average",TRUE)</f>
        <v>1735368.63636364</v>
      </c>
      <c r="AE127" s="1" t="str">
        <f>_FV(Table1[[#This Row],[Company]],"Year founded",TRUE)</f>
        <v>1924</v>
      </c>
      <c r="AF127" s="6">
        <f>_FV(Table1[[#This Row],[Company]],"Shares outstanding",TRUE)</f>
        <v>269192347.96397001</v>
      </c>
      <c r="AG127" s="1" t="str">
        <f>_FV(Table1[[#This Row],[Company]],"Exchange")</f>
        <v>NYSE</v>
      </c>
      <c r="AH127" s="1" t="str">
        <f>_FV(Table1[[#This Row],[Company]],"Industry")</f>
        <v>Utilities - Regulated Electric</v>
      </c>
    </row>
    <row r="128" spans="1:34" ht="16.5" x14ac:dyDescent="0.25">
      <c r="A128" s="1">
        <v>112</v>
      </c>
      <c r="B128" s="2" t="e" vm="129">
        <v>#VALUE!</v>
      </c>
      <c r="C128" s="1" t="str">
        <f>_FV(Table1[[#This Row],[Company]],"Ticker symbol",TRUE)</f>
        <v>AIG</v>
      </c>
      <c r="D128" s="5">
        <f>_FV(Table1[[#This Row],[Company]],"P/E",TRUE)</f>
        <v>526.315789</v>
      </c>
      <c r="E128" s="5">
        <f>_FV(Table1[[#This Row],[Company]],"Beta")</f>
        <v>1.2556890000000001</v>
      </c>
      <c r="F128" s="7">
        <f>ABS(_FV(Table1[[#This Row],[Company]],"Change (%)",TRUE)/_FV(Table1[[#This Row],[Company]],"Beta"))</f>
        <v>4.3585633066786445E-3</v>
      </c>
      <c r="G128" s="7">
        <f>_FV(Table1[[#This Row],[Company]],"Change (%)",TRUE)</f>
        <v>-5.4730000000000004E-3</v>
      </c>
      <c r="H128" s="7">
        <f>_FV(Table1[[#This Row],[Company]],"Volume")/_FV(Table1[[#This Row],[Company]],"Volume average",TRUE)</f>
        <v>0.33026691543737552</v>
      </c>
      <c r="I128" s="7">
        <f>(Table1[% volume]/(Table1[[#Totals],[% volume]]))</f>
        <v>1.1679475346040973</v>
      </c>
      <c r="J128" s="7">
        <f>_FV(Table1[[#This Row],[Company]],"Volume")/_FV(Table1[[#This Row],[Company]],"Shares outstanding",TRUE)</f>
        <v>1.7113214188794119E-3</v>
      </c>
      <c r="K128" s="7">
        <f>(_FV(Table1[[#This Row],[Company]],"52 week high",TRUE)-_FV(Table1[[#This Row],[Company]],"52 week low",TRUE))/_FV(Table1[[#This Row],[Company]],"Price")</f>
        <v>0.30322580645161284</v>
      </c>
      <c r="L128" s="7">
        <f>(_FV(Table1[[#This Row],[Company]],"High",TRUE)-_FV(Table1[[#This Row],[Company]],"Low",TRUE))/_FV(Table1[[#This Row],[Company]],"Price")</f>
        <v>1.5180265654649036E-2</v>
      </c>
      <c r="M128" s="7">
        <f>(Table1[day range]/Table1[year range])</f>
        <v>5.006257822277875E-2</v>
      </c>
      <c r="N128" s="9">
        <f>_FV(Table1[[#This Row],[Company]],"Market cap",TRUE)</f>
        <v>46559026726.945</v>
      </c>
      <c r="O128" s="9">
        <f>_FV(Table1[[#This Row],[Company]],"Previous close",TRUE)*_FV(Table1[[#This Row],[Company]],"Change (%)",TRUE)*_FV(Table1[[#This Row],[Company]],"Shares outstanding",TRUE)</f>
        <v>-254817553.27657005</v>
      </c>
      <c r="P128" s="7">
        <f>(_FV(Table1[[#This Row],[Company]],"Price")-_FV(Table1[[#This Row],[Company]],"52 week low",TRUE))/_FV(Table1[[#This Row],[Company]],"Price",TRUE)</f>
        <v>5.9392789373814085E-2</v>
      </c>
      <c r="Q128" s="3">
        <f>_FV(Table1[[#This Row],[Company]],"52 week low",TRUE)</f>
        <v>49.57</v>
      </c>
      <c r="R128" s="3">
        <f>_FV(Table1[[#This Row],[Company]],"Low")</f>
        <v>52.3</v>
      </c>
      <c r="S128" s="14">
        <f>_FV(Table1[[#This Row],[Company]],"Price")</f>
        <v>52.7</v>
      </c>
      <c r="T128" s="3">
        <f>_FV(Table1[[#This Row],[Company]],"High")</f>
        <v>53.1</v>
      </c>
      <c r="U128" s="3">
        <f>_FV(Table1[[#This Row],[Company]],"52 week high",TRUE)</f>
        <v>65.55</v>
      </c>
      <c r="V128" s="7">
        <f>(_FV(Table1[[#This Row],[Company]],"52 week high",TRUE)-_FV(Table1[[#This Row],[Company]],"Price"))/_FV(Table1[[#This Row],[Company]],"Price",TRUE)</f>
        <v>0.24383301707779875</v>
      </c>
      <c r="W128" s="7">
        <f>((_FV(Table1[[#This Row],[Company]],"Price")-_FV(Table1[[#This Row],[Company]],"52 week low",TRUE))/(Table1[year range]*_FV(Table1[[#This Row],[Company]],"Price")))</f>
        <v>0.19586983729662094</v>
      </c>
      <c r="X128" s="7">
        <f>((_FV(Table1[[#This Row],[Company]],"Price")-_FV(Table1[[#This Row],[Company]],"Low",TRUE))/(_FV(Table1[[#This Row],[Company]],"High",TRUE)-_FV(Table1[[#This Row],[Company]],"Low",TRUE)))</f>
        <v>0.50000000000000444</v>
      </c>
      <c r="Y128" s="3">
        <f>_FV(Table1[[#This Row],[Company]],"Previous close",TRUE)</f>
        <v>52.99</v>
      </c>
      <c r="Z128" s="17">
        <f>_FV(Table1[[#This Row],[Company]],"Change")</f>
        <v>-0.28999999999999998</v>
      </c>
      <c r="AA128" s="3">
        <f>_FV(Table1[[#This Row],[Company]],"Open")</f>
        <v>52.95</v>
      </c>
      <c r="AB128" s="1">
        <v>0.202239</v>
      </c>
      <c r="AC128" s="6">
        <f>_FV(Table1[[#This Row],[Company]],"Volume")</f>
        <v>1503632</v>
      </c>
      <c r="AD128" s="6">
        <f>_FV(Table1[[#This Row],[Company]],"Volume average",TRUE)</f>
        <v>4552778.1612903196</v>
      </c>
      <c r="AE128" s="1" t="str">
        <f>_FV(Table1[[#This Row],[Company]],"Year founded",TRUE)</f>
        <v>1967</v>
      </c>
      <c r="AF128" s="6">
        <f>_FV(Table1[[#This Row],[Company]],"Shares outstanding",TRUE)</f>
        <v>878637983.14672601</v>
      </c>
      <c r="AG128" s="1" t="str">
        <f>_FV(Table1[[#This Row],[Company]],"Exchange")</f>
        <v>NYSE</v>
      </c>
      <c r="AH128" s="1" t="str">
        <f>_FV(Table1[[#This Row],[Company]],"Industry")</f>
        <v>Insurance - Diversified</v>
      </c>
    </row>
    <row r="129" spans="1:34" ht="16.5" x14ac:dyDescent="0.25">
      <c r="A129" s="1">
        <v>261</v>
      </c>
      <c r="B129" s="2" t="e" vm="130">
        <v>#VALUE!</v>
      </c>
      <c r="C129" s="1" t="str">
        <f>_FV(Table1[[#This Row],[Company]],"Ticker symbol",TRUE)</f>
        <v>FLT</v>
      </c>
      <c r="D129" s="5">
        <f>_FV(Table1[[#This Row],[Company]],"P/E",TRUE)</f>
        <v>25.575448000000002</v>
      </c>
      <c r="E129" s="5">
        <f>_FV(Table1[[#This Row],[Company]],"Beta")</f>
        <v>1.343691</v>
      </c>
      <c r="F129" s="7">
        <f>ABS(_FV(Table1[[#This Row],[Company]],"Change (%)",TRUE)/_FV(Table1[[#This Row],[Company]],"Beta"))</f>
        <v>4.0716206330175617E-3</v>
      </c>
      <c r="G129" s="7">
        <f>_FV(Table1[[#This Row],[Company]],"Change (%)",TRUE)</f>
        <v>-5.4710000000000002E-3</v>
      </c>
      <c r="H129" s="7">
        <f>_FV(Table1[[#This Row],[Company]],"Volume")/_FV(Table1[[#This Row],[Company]],"Volume average",TRUE)</f>
        <v>5.9926159678676684E-2</v>
      </c>
      <c r="I129" s="7">
        <f>(Table1[% volume]/(Table1[[#Totals],[% volume]]))</f>
        <v>0.2119213496220555</v>
      </c>
      <c r="J129" s="7">
        <f>_FV(Table1[[#This Row],[Company]],"Volume")/_FV(Table1[[#This Row],[Company]],"Shares outstanding",TRUE)</f>
        <v>7.6641532780841594E-4</v>
      </c>
      <c r="K129" s="7">
        <f>(_FV(Table1[[#This Row],[Company]],"52 week high",TRUE)-_FV(Table1[[#This Row],[Company]],"52 week low",TRUE))/_FV(Table1[[#This Row],[Company]],"Price")</f>
        <v>0.40440972543218995</v>
      </c>
      <c r="L129" s="7">
        <f>(_FV(Table1[[#This Row],[Company]],"High",TRUE)-_FV(Table1[[#This Row],[Company]],"Low",TRUE))/_FV(Table1[[#This Row],[Company]],"Price")</f>
        <v>8.227789590459467E-3</v>
      </c>
      <c r="M129" s="7">
        <f>(Table1[day range]/Table1[year range])</f>
        <v>2.0345182306549338E-2</v>
      </c>
      <c r="N129" s="9">
        <f>_FV(Table1[[#This Row],[Company]],"Market cap",TRUE)</f>
        <v>19160933030.91</v>
      </c>
      <c r="O129" s="9">
        <f>_FV(Table1[[#This Row],[Company]],"Previous close",TRUE)*_FV(Table1[[#This Row],[Company]],"Change (%)",TRUE)*_FV(Table1[[#This Row],[Company]],"Shares outstanding",TRUE)</f>
        <v>-104829464.61210866</v>
      </c>
      <c r="P129" s="7">
        <f>(_FV(Table1[[#This Row],[Company]],"Price")-_FV(Table1[[#This Row],[Company]],"52 week low",TRUE))/_FV(Table1[[#This Row],[Company]],"Price",TRUE)</f>
        <v>0.36012757696218911</v>
      </c>
      <c r="Q129" s="3">
        <f>_FV(Table1[[#This Row],[Company]],"52 week low",TRUE)</f>
        <v>138.43</v>
      </c>
      <c r="R129" s="3">
        <f>_FV(Table1[[#This Row],[Company]],"Low")</f>
        <v>216.68</v>
      </c>
      <c r="S129" s="14">
        <f>_FV(Table1[[#This Row],[Company]],"Price")</f>
        <v>216.34</v>
      </c>
      <c r="T129" s="3">
        <f>_FV(Table1[[#This Row],[Company]],"High")</f>
        <v>218.46</v>
      </c>
      <c r="U129" s="3">
        <f>_FV(Table1[[#This Row],[Company]],"52 week high",TRUE)</f>
        <v>225.92</v>
      </c>
      <c r="V129" s="7">
        <f>(_FV(Table1[[#This Row],[Company]],"52 week high",TRUE)-_FV(Table1[[#This Row],[Company]],"Price"))/_FV(Table1[[#This Row],[Company]],"Price",TRUE)</f>
        <v>4.4282148470000851E-2</v>
      </c>
      <c r="W129" s="7">
        <f>((_FV(Table1[[#This Row],[Company]],"Price")-_FV(Table1[[#This Row],[Company]],"52 week low",TRUE))/(Table1[year range]*_FV(Table1[[#This Row],[Company]],"Price")))</f>
        <v>0.89050177163104371</v>
      </c>
      <c r="X129" s="7">
        <f>((_FV(Table1[[#This Row],[Company]],"Price")-_FV(Table1[[#This Row],[Company]],"Low",TRUE))/(_FV(Table1[[#This Row],[Company]],"High",TRUE)-_FV(Table1[[#This Row],[Company]],"Low",TRUE)))</f>
        <v>-0.19101123595505798</v>
      </c>
      <c r="Y129" s="3">
        <f>_FV(Table1[[#This Row],[Company]],"Previous close",TRUE)</f>
        <v>217.53</v>
      </c>
      <c r="Z129" s="17">
        <f>_FV(Table1[[#This Row],[Company]],"Change")</f>
        <v>-1.19</v>
      </c>
      <c r="AA129" s="3">
        <f>_FV(Table1[[#This Row],[Company]],"Open")</f>
        <v>217.66</v>
      </c>
      <c r="AB129" s="1">
        <v>8.3349999999999994E-2</v>
      </c>
      <c r="AC129" s="6">
        <f>_FV(Table1[[#This Row],[Company]],"Volume")</f>
        <v>67509</v>
      </c>
      <c r="AD129" s="6">
        <f>_FV(Table1[[#This Row],[Company]],"Volume average",TRUE)</f>
        <v>1126536.3968253999</v>
      </c>
      <c r="AE129" s="1" t="str">
        <f>_FV(Table1[[#This Row],[Company]],"Year founded",TRUE)</f>
        <v>1986</v>
      </c>
      <c r="AF129" s="6">
        <f>_FV(Table1[[#This Row],[Company]],"Shares outstanding",TRUE)</f>
        <v>88084094.290029004</v>
      </c>
      <c r="AG129" s="1" t="str">
        <f>_FV(Table1[[#This Row],[Company]],"Exchange")</f>
        <v>NYSE</v>
      </c>
      <c r="AH129" s="1" t="str">
        <f>_FV(Table1[[#This Row],[Company]],"Industry")</f>
        <v>Business Services</v>
      </c>
    </row>
    <row r="130" spans="1:34" ht="16.5" x14ac:dyDescent="0.25">
      <c r="A130" s="1">
        <v>244</v>
      </c>
      <c r="B130" s="2" t="e" vm="131">
        <v>#VALUE!</v>
      </c>
      <c r="C130" s="1" t="str">
        <f>_FV(Table1[[#This Row],[Company]],"Ticker symbol",TRUE)</f>
        <v>IDXX</v>
      </c>
      <c r="D130" s="5">
        <f>_FV(Table1[[#This Row],[Company]],"P/E",TRUE)</f>
        <v>70.422534999999996</v>
      </c>
      <c r="E130" s="5">
        <f>_FV(Table1[[#This Row],[Company]],"Beta")</f>
        <v>0.68930100000000005</v>
      </c>
      <c r="F130" s="7">
        <f>ABS(_FV(Table1[[#This Row],[Company]],"Change (%)",TRUE)/_FV(Table1[[#This Row],[Company]],"Beta"))</f>
        <v>7.7977545368423939E-3</v>
      </c>
      <c r="G130" s="7">
        <f>_FV(Table1[[#This Row],[Company]],"Change (%)",TRUE)</f>
        <v>-5.3749999999999996E-3</v>
      </c>
      <c r="H130" s="7">
        <f>_FV(Table1[[#This Row],[Company]],"Volume")/_FV(Table1[[#This Row],[Company]],"Volume average",TRUE)</f>
        <v>0.21096896847707042</v>
      </c>
      <c r="I130" s="7">
        <f>(Table1[% volume]/(Table1[[#Totals],[% volume]]))</f>
        <v>0.74606530382994374</v>
      </c>
      <c r="J130" s="7">
        <f>_FV(Table1[[#This Row],[Company]],"Volume")/_FV(Table1[[#This Row],[Company]],"Shares outstanding",TRUE)</f>
        <v>1.009655049135592E-3</v>
      </c>
      <c r="K130" s="7">
        <f>(_FV(Table1[[#This Row],[Company]],"52 week high",TRUE)-_FV(Table1[[#This Row],[Company]],"52 week low",TRUE))/_FV(Table1[[#This Row],[Company]],"Price")</f>
        <v>0.4355657442279352</v>
      </c>
      <c r="L130" s="7">
        <f>(_FV(Table1[[#This Row],[Company]],"High",TRUE)-_FV(Table1[[#This Row],[Company]],"Low",TRUE))/_FV(Table1[[#This Row],[Company]],"Price")</f>
        <v>1.1543720320943139E-2</v>
      </c>
      <c r="M130" s="7">
        <f>(Table1[day range]/Table1[year range])</f>
        <v>2.6502819548872084E-2</v>
      </c>
      <c r="N130" s="9">
        <f>_FV(Table1[[#This Row],[Company]],"Market cap",TRUE)</f>
        <v>21150708866.639999</v>
      </c>
      <c r="O130" s="9">
        <f>_FV(Table1[[#This Row],[Company]],"Previous close",TRUE)*_FV(Table1[[#This Row],[Company]],"Change (%)",TRUE)*_FV(Table1[[#This Row],[Company]],"Shares outstanding",TRUE)</f>
        <v>-113685060.15818992</v>
      </c>
      <c r="P130" s="7">
        <f>(_FV(Table1[[#This Row],[Company]],"Price")-_FV(Table1[[#This Row],[Company]],"52 week low",TRUE))/_FV(Table1[[#This Row],[Company]],"Price",TRUE)</f>
        <v>0.40195677091861798</v>
      </c>
      <c r="Q130" s="3">
        <f>_FV(Table1[[#This Row],[Company]],"52 week low",TRUE)</f>
        <v>146.09</v>
      </c>
      <c r="R130" s="3">
        <f>_FV(Table1[[#This Row],[Company]],"Low")</f>
        <v>243.49</v>
      </c>
      <c r="S130" s="14">
        <f>_FV(Table1[[#This Row],[Company]],"Price")</f>
        <v>244.28</v>
      </c>
      <c r="T130" s="3">
        <f>_FV(Table1[[#This Row],[Company]],"High")</f>
        <v>246.3099</v>
      </c>
      <c r="U130" s="3">
        <f>_FV(Table1[[#This Row],[Company]],"52 week high",TRUE)</f>
        <v>252.49</v>
      </c>
      <c r="V130" s="7">
        <f>(_FV(Table1[[#This Row],[Company]],"52 week high",TRUE)-_FV(Table1[[#This Row],[Company]],"Price"))/_FV(Table1[[#This Row],[Company]],"Price",TRUE)</f>
        <v>3.3608973309317211E-2</v>
      </c>
      <c r="W130" s="7">
        <f>((_FV(Table1[[#This Row],[Company]],"Price")-_FV(Table1[[#This Row],[Company]],"52 week low",TRUE))/(Table1[year range]*_FV(Table1[[#This Row],[Company]],"Price")))</f>
        <v>0.92283834586466162</v>
      </c>
      <c r="X130" s="7">
        <f>((_FV(Table1[[#This Row],[Company]],"Price")-_FV(Table1[[#This Row],[Company]],"Low",TRUE))/(_FV(Table1[[#This Row],[Company]],"High",TRUE)-_FV(Table1[[#This Row],[Company]],"Low",TRUE)))</f>
        <v>0.28015177843185746</v>
      </c>
      <c r="Y130" s="3">
        <f>_FV(Table1[[#This Row],[Company]],"Previous close",TRUE)</f>
        <v>245.6</v>
      </c>
      <c r="Z130" s="17">
        <f>_FV(Table1[[#This Row],[Company]],"Change")</f>
        <v>-1.32</v>
      </c>
      <c r="AA130" s="3">
        <f>_FV(Table1[[#This Row],[Company]],"Open")</f>
        <v>246.26</v>
      </c>
      <c r="AB130" s="1">
        <v>8.9585999999999999E-2</v>
      </c>
      <c r="AC130" s="6">
        <f>_FV(Table1[[#This Row],[Company]],"Volume")</f>
        <v>86950</v>
      </c>
      <c r="AD130" s="6">
        <f>_FV(Table1[[#This Row],[Company]],"Volume average",TRUE)</f>
        <v>412145.921875</v>
      </c>
      <c r="AE130" s="1" t="str">
        <f>_FV(Table1[[#This Row],[Company]],"Year founded",TRUE)</f>
        <v>1983</v>
      </c>
      <c r="AF130" s="6">
        <f>_FV(Table1[[#This Row],[Company]],"Shares outstanding",TRUE)</f>
        <v>86118521.443973899</v>
      </c>
      <c r="AG130" s="1" t="str">
        <f>_FV(Table1[[#This Row],[Company]],"Exchange")</f>
        <v>NASDAQ</v>
      </c>
      <c r="AH130" s="1" t="str">
        <f>_FV(Table1[[#This Row],[Company]],"Industry")</f>
        <v>Diagnostics &amp; Research</v>
      </c>
    </row>
    <row r="131" spans="1:34" ht="16.5" x14ac:dyDescent="0.25">
      <c r="A131" s="1">
        <v>200</v>
      </c>
      <c r="B131" s="2" t="e" vm="132">
        <v>#VALUE!</v>
      </c>
      <c r="C131" s="1" t="str">
        <f>_FV(Table1[[#This Row],[Company]],"Ticker symbol",TRUE)</f>
        <v>ADM</v>
      </c>
      <c r="D131" s="5">
        <f>_FV(Table1[[#This Row],[Company]],"P/E",TRUE)</f>
        <v>14.641287999999999</v>
      </c>
      <c r="E131" s="5">
        <f>_FV(Table1[[#This Row],[Company]],"Beta")</f>
        <v>1.0399590000000001</v>
      </c>
      <c r="F131" s="7">
        <f>ABS(_FV(Table1[[#This Row],[Company]],"Change (%)",TRUE)/_FV(Table1[[#This Row],[Company]],"Beta"))</f>
        <v>5.166549835137731E-3</v>
      </c>
      <c r="G131" s="7">
        <f>_FV(Table1[[#This Row],[Company]],"Change (%)",TRUE)</f>
        <v>-5.3730000000000002E-3</v>
      </c>
      <c r="H131" s="7">
        <f>_FV(Table1[[#This Row],[Company]],"Volume")/_FV(Table1[[#This Row],[Company]],"Volume average",TRUE)</f>
        <v>0.18110904539394868</v>
      </c>
      <c r="I131" s="7">
        <f>(Table1[% volume]/(Table1[[#Totals],[% volume]]))</f>
        <v>0.64046942995255296</v>
      </c>
      <c r="J131" s="7">
        <f>_FV(Table1[[#This Row],[Company]],"Volume")/_FV(Table1[[#This Row],[Company]],"Shares outstanding",TRUE)</f>
        <v>1.0683798577995696E-3</v>
      </c>
      <c r="K131" s="7">
        <f>(_FV(Table1[[#This Row],[Company]],"52 week high",TRUE)-_FV(Table1[[#This Row],[Company]],"52 week low",TRUE))/_FV(Table1[[#This Row],[Company]],"Price")</f>
        <v>0.24029611844737891</v>
      </c>
      <c r="L131" s="7">
        <f>(_FV(Table1[[#This Row],[Company]],"High",TRUE)-_FV(Table1[[#This Row],[Company]],"Low",TRUE))/_FV(Table1[[#This Row],[Company]],"Price")</f>
        <v>1.2404961984794009E-2</v>
      </c>
      <c r="M131" s="7">
        <f>(Table1[day range]/Table1[year range])</f>
        <v>5.1623646960866333E-2</v>
      </c>
      <c r="N131" s="9">
        <f>_FV(Table1[[#This Row],[Company]],"Market cap",TRUE)</f>
        <v>27943882067.833599</v>
      </c>
      <c r="O131" s="9">
        <f>_FV(Table1[[#This Row],[Company]],"Previous close",TRUE)*_FV(Table1[[#This Row],[Company]],"Change (%)",TRUE)*_FV(Table1[[#This Row],[Company]],"Shares outstanding",TRUE)</f>
        <v>-150142478.35046992</v>
      </c>
      <c r="P131" s="7">
        <f>(_FV(Table1[[#This Row],[Company]],"Price")-_FV(Table1[[#This Row],[Company]],"52 week low",TRUE))/_FV(Table1[[#This Row],[Company]],"Price",TRUE)</f>
        <v>0.22789115646258493</v>
      </c>
      <c r="Q131" s="3">
        <f>_FV(Table1[[#This Row],[Company]],"52 week low",TRUE)</f>
        <v>38.590000000000003</v>
      </c>
      <c r="R131" s="3">
        <f>_FV(Table1[[#This Row],[Company]],"Low")</f>
        <v>49.69</v>
      </c>
      <c r="S131" s="14">
        <f>_FV(Table1[[#This Row],[Company]],"Price")</f>
        <v>49.98</v>
      </c>
      <c r="T131" s="3">
        <f>_FV(Table1[[#This Row],[Company]],"High")</f>
        <v>50.31</v>
      </c>
      <c r="U131" s="3">
        <f>_FV(Table1[[#This Row],[Company]],"52 week high",TRUE)</f>
        <v>50.6</v>
      </c>
      <c r="V131" s="7">
        <f>(_FV(Table1[[#This Row],[Company]],"52 week high",TRUE)-_FV(Table1[[#This Row],[Company]],"Price"))/_FV(Table1[[#This Row],[Company]],"Price",TRUE)</f>
        <v>1.2404961984794009E-2</v>
      </c>
      <c r="W131" s="7">
        <f>((_FV(Table1[[#This Row],[Company]],"Price")-_FV(Table1[[#This Row],[Company]],"52 week low",TRUE))/(Table1[year range]*_FV(Table1[[#This Row],[Company]],"Price")))</f>
        <v>0.9483763530391337</v>
      </c>
      <c r="X131" s="7">
        <f>((_FV(Table1[[#This Row],[Company]],"Price")-_FV(Table1[[#This Row],[Company]],"Low",TRUE))/(_FV(Table1[[#This Row],[Company]],"High",TRUE)-_FV(Table1[[#This Row],[Company]],"Low",TRUE)))</f>
        <v>0.46774193548386617</v>
      </c>
      <c r="Y131" s="3">
        <f>_FV(Table1[[#This Row],[Company]],"Previous close",TRUE)</f>
        <v>50.25</v>
      </c>
      <c r="Z131" s="17">
        <f>_FV(Table1[[#This Row],[Company]],"Change")</f>
        <v>-0.27</v>
      </c>
      <c r="AA131" s="3">
        <f>_FV(Table1[[#This Row],[Company]],"Open")</f>
        <v>50.26</v>
      </c>
      <c r="AB131" s="1">
        <v>0.111918</v>
      </c>
      <c r="AC131" s="6">
        <f>_FV(Table1[[#This Row],[Company]],"Volume")</f>
        <v>594123</v>
      </c>
      <c r="AD131" s="6">
        <f>_FV(Table1[[#This Row],[Company]],"Volume average",TRUE)</f>
        <v>3280471.15873016</v>
      </c>
      <c r="AE131" s="1" t="str">
        <f>_FV(Table1[[#This Row],[Company]],"Year founded",TRUE)</f>
        <v>1923</v>
      </c>
      <c r="AF131" s="6">
        <f>_FV(Table1[[#This Row],[Company]],"Shares outstanding",TRUE)</f>
        <v>556097155.57877803</v>
      </c>
      <c r="AG131" s="1" t="str">
        <f>_FV(Table1[[#This Row],[Company]],"Exchange")</f>
        <v>NYSE</v>
      </c>
      <c r="AH131" s="1" t="str">
        <f>_FV(Table1[[#This Row],[Company]],"Industry")</f>
        <v>Farm Products</v>
      </c>
    </row>
    <row r="132" spans="1:34" ht="16.5" x14ac:dyDescent="0.25">
      <c r="A132" s="1">
        <v>52</v>
      </c>
      <c r="B132" s="2" t="e" vm="133">
        <v>#VALUE!</v>
      </c>
      <c r="C132" s="1" t="str">
        <f>_FV(Table1[[#This Row],[Company]],"Ticker symbol",TRUE)</f>
        <v>GILD</v>
      </c>
      <c r="D132" s="5">
        <f>_FV(Table1[[#This Row],[Company]],"P/E",TRUE)</f>
        <v>46.296295999999998</v>
      </c>
      <c r="E132" s="5">
        <f>_FV(Table1[[#This Row],[Company]],"Beta")</f>
        <v>1.0436650000000001</v>
      </c>
      <c r="F132" s="7">
        <f>ABS(_FV(Table1[[#This Row],[Company]],"Change (%)",TRUE)/_FV(Table1[[#This Row],[Company]],"Beta"))</f>
        <v>5.1357475818390001E-3</v>
      </c>
      <c r="G132" s="7">
        <f>_FV(Table1[[#This Row],[Company]],"Change (%)",TRUE)</f>
        <v>-5.3600000000000002E-3</v>
      </c>
      <c r="H132" s="7">
        <f>_FV(Table1[[#This Row],[Company]],"Volume")/_FV(Table1[[#This Row],[Company]],"Volume average",TRUE)</f>
        <v>0.3695056547945107</v>
      </c>
      <c r="I132" s="7">
        <f>(Table1[% volume]/(Table1[[#Totals],[% volume]]))</f>
        <v>1.3067104162340883</v>
      </c>
      <c r="J132" s="7">
        <f>_FV(Table1[[#This Row],[Company]],"Volume")/_FV(Table1[[#This Row],[Company]],"Shares outstanding",TRUE)</f>
        <v>8.7490287695531305E-4</v>
      </c>
      <c r="K132" s="7">
        <f>(_FV(Table1[[#This Row],[Company]],"52 week high",TRUE)-_FV(Table1[[#This Row],[Company]],"52 week low",TRUE))/_FV(Table1[[#This Row],[Company]],"Price")</f>
        <v>0.32422376186810381</v>
      </c>
      <c r="L132" s="7">
        <f>(_FV(Table1[[#This Row],[Company]],"High",TRUE)-_FV(Table1[[#This Row],[Company]],"Low",TRUE))/_FV(Table1[[#This Row],[Company]],"Price")</f>
        <v>1.206055940467023E-2</v>
      </c>
      <c r="M132" s="7">
        <f>(Table1[day range]/Table1[year range])</f>
        <v>3.7198258804906896E-2</v>
      </c>
      <c r="N132" s="9">
        <f>_FV(Table1[[#This Row],[Company]],"Market cap",TRUE)</f>
        <v>101140493065.86</v>
      </c>
      <c r="O132" s="9">
        <f>_FV(Table1[[#This Row],[Company]],"Previous close",TRUE)*_FV(Table1[[#This Row],[Company]],"Change (%)",TRUE)*_FV(Table1[[#This Row],[Company]],"Shares outstanding",TRUE)</f>
        <v>-542113042.83301091</v>
      </c>
      <c r="P132" s="7">
        <f>(_FV(Table1[[#This Row],[Company]],"Price")-_FV(Table1[[#This Row],[Company]],"52 week low",TRUE))/_FV(Table1[[#This Row],[Company]],"Price",TRUE)</f>
        <v>0.17539132666153454</v>
      </c>
      <c r="Q132" s="3">
        <f>_FV(Table1[[#This Row],[Company]],"52 week low",TRUE)</f>
        <v>64.27</v>
      </c>
      <c r="R132" s="3">
        <f>_FV(Table1[[#This Row],[Company]],"Low")</f>
        <v>77.44</v>
      </c>
      <c r="S132" s="14">
        <f>_FV(Table1[[#This Row],[Company]],"Price")</f>
        <v>77.94</v>
      </c>
      <c r="T132" s="3">
        <f>_FV(Table1[[#This Row],[Company]],"High")</f>
        <v>78.38</v>
      </c>
      <c r="U132" s="3">
        <f>_FV(Table1[[#This Row],[Company]],"52 week high",TRUE)</f>
        <v>89.54</v>
      </c>
      <c r="V132" s="7">
        <f>(_FV(Table1[[#This Row],[Company]],"52 week high",TRUE)-_FV(Table1[[#This Row],[Company]],"Price"))/_FV(Table1[[#This Row],[Company]],"Price",TRUE)</f>
        <v>0.14883243520656927</v>
      </c>
      <c r="W132" s="7">
        <f>((_FV(Table1[[#This Row],[Company]],"Price")-_FV(Table1[[#This Row],[Company]],"52 week low",TRUE))/(Table1[year range]*_FV(Table1[[#This Row],[Company]],"Price")))</f>
        <v>0.54095765730114742</v>
      </c>
      <c r="X132" s="7">
        <f>((_FV(Table1[[#This Row],[Company]],"Price")-_FV(Table1[[#This Row],[Company]],"Low",TRUE))/(_FV(Table1[[#This Row],[Company]],"High",TRUE)-_FV(Table1[[#This Row],[Company]],"Low",TRUE)))</f>
        <v>0.5319148936170226</v>
      </c>
      <c r="Y132" s="3">
        <f>_FV(Table1[[#This Row],[Company]],"Previous close",TRUE)</f>
        <v>78.36</v>
      </c>
      <c r="Z132" s="17">
        <f>_FV(Table1[[#This Row],[Company]],"Change")</f>
        <v>-0.42</v>
      </c>
      <c r="AA132" s="3">
        <f>_FV(Table1[[#This Row],[Company]],"Open")</f>
        <v>78.19</v>
      </c>
      <c r="AB132" s="1">
        <v>0.42332500000000001</v>
      </c>
      <c r="AC132" s="6">
        <f>_FV(Table1[[#This Row],[Company]],"Volume")</f>
        <v>1129251</v>
      </c>
      <c r="AD132" s="6">
        <f>_FV(Table1[[#This Row],[Company]],"Volume average",TRUE)</f>
        <v>3056112.9047619002</v>
      </c>
      <c r="AE132" s="1" t="str">
        <f>_FV(Table1[[#This Row],[Company]],"Year founded",TRUE)</f>
        <v>1987</v>
      </c>
      <c r="AF132" s="6">
        <f>_FV(Table1[[#This Row],[Company]],"Shares outstanding",TRUE)</f>
        <v>1290715838.0023</v>
      </c>
      <c r="AG132" s="1" t="str">
        <f>_FV(Table1[[#This Row],[Company]],"Exchange")</f>
        <v>NASDAQ</v>
      </c>
      <c r="AH132" s="1" t="str">
        <f>_FV(Table1[[#This Row],[Company]],"Industry")</f>
        <v>Biotechnology</v>
      </c>
    </row>
    <row r="133" spans="1:34" ht="16.5" x14ac:dyDescent="0.25">
      <c r="A133" s="1">
        <v>83</v>
      </c>
      <c r="B133" s="2" t="e" vm="134">
        <v>#VALUE!</v>
      </c>
      <c r="C133" s="1" t="str">
        <f>_FV(Table1[[#This Row],[Company]],"Ticker symbol",TRUE)</f>
        <v>AMT</v>
      </c>
      <c r="D133" s="5">
        <f>_FV(Table1[[#This Row],[Company]],"P/E",TRUE)</f>
        <v>59.880240000000001</v>
      </c>
      <c r="E133" s="5">
        <f>_FV(Table1[[#This Row],[Company]],"Beta")</f>
        <v>0.837619</v>
      </c>
      <c r="F133" s="7">
        <f>ABS(_FV(Table1[[#This Row],[Company]],"Change (%)",TRUE)/_FV(Table1[[#This Row],[Company]],"Beta"))</f>
        <v>6.3656626700206182E-3</v>
      </c>
      <c r="G133" s="7">
        <f>_FV(Table1[[#This Row],[Company]],"Change (%)",TRUE)</f>
        <v>-5.3319999999999999E-3</v>
      </c>
      <c r="H133" s="7">
        <f>_FV(Table1[[#This Row],[Company]],"Volume")/_FV(Table1[[#This Row],[Company]],"Volume average",TRUE)</f>
        <v>0.1244057007978281</v>
      </c>
      <c r="I133" s="7">
        <f>(Table1[% volume]/(Table1[[#Totals],[% volume]]))</f>
        <v>0.43994516176437798</v>
      </c>
      <c r="J133" s="7">
        <f>_FV(Table1[[#This Row],[Company]],"Volume")/_FV(Table1[[#This Row],[Company]],"Shares outstanding",TRUE)</f>
        <v>5.440754046750427E-4</v>
      </c>
      <c r="K133" s="7">
        <f>(_FV(Table1[[#This Row],[Company]],"52 week high",TRUE)-_FV(Table1[[#This Row],[Company]],"52 week low",TRUE))/_FV(Table1[[#This Row],[Company]],"Price")</f>
        <v>0.16690117252931322</v>
      </c>
      <c r="L133" s="7">
        <f>(_FV(Table1[[#This Row],[Company]],"High",TRUE)-_FV(Table1[[#This Row],[Company]],"Low",TRUE))/_FV(Table1[[#This Row],[Company]],"Price")</f>
        <v>1.0653266331658315E-2</v>
      </c>
      <c r="M133" s="7">
        <f>(Table1[day range]/Table1[year range])</f>
        <v>6.3829787234042701E-2</v>
      </c>
      <c r="N133" s="9">
        <f>_FV(Table1[[#This Row],[Company]],"Market cap",TRUE)</f>
        <v>65724098797.220001</v>
      </c>
      <c r="O133" s="9">
        <f>_FV(Table1[[#This Row],[Company]],"Previous close",TRUE)*_FV(Table1[[#This Row],[Company]],"Change (%)",TRUE)*_FV(Table1[[#This Row],[Company]],"Shares outstanding",TRUE)</f>
        <v>-350440894.7867775</v>
      </c>
      <c r="P133" s="7">
        <f>(_FV(Table1[[#This Row],[Company]],"Price")-_FV(Table1[[#This Row],[Company]],"52 week low",TRUE))/_FV(Table1[[#This Row],[Company]],"Price",TRUE)</f>
        <v>0.12649916247906196</v>
      </c>
      <c r="Q133" s="3">
        <f>_FV(Table1[[#This Row],[Company]],"52 week low",TRUE)</f>
        <v>130.37</v>
      </c>
      <c r="R133" s="3">
        <f>_FV(Table1[[#This Row],[Company]],"Low")</f>
        <v>148.68</v>
      </c>
      <c r="S133" s="14">
        <f>_FV(Table1[[#This Row],[Company]],"Price")</f>
        <v>149.25</v>
      </c>
      <c r="T133" s="3">
        <f>_FV(Table1[[#This Row],[Company]],"High")</f>
        <v>150.27000000000001</v>
      </c>
      <c r="U133" s="3">
        <f>_FV(Table1[[#This Row],[Company]],"52 week high",TRUE)</f>
        <v>155.28</v>
      </c>
      <c r="V133" s="7">
        <f>(_FV(Table1[[#This Row],[Company]],"52 week high",TRUE)-_FV(Table1[[#This Row],[Company]],"Price"))/_FV(Table1[[#This Row],[Company]],"Price",TRUE)</f>
        <v>4.0402010050251264E-2</v>
      </c>
      <c r="W133" s="7">
        <f>((_FV(Table1[[#This Row],[Company]],"Price")-_FV(Table1[[#This Row],[Company]],"52 week low",TRUE))/(Table1[year range]*_FV(Table1[[#This Row],[Company]],"Price")))</f>
        <v>0.75792854275391397</v>
      </c>
      <c r="X133" s="7">
        <f>((_FV(Table1[[#This Row],[Company]],"Price")-_FV(Table1[[#This Row],[Company]],"Low",TRUE))/(_FV(Table1[[#This Row],[Company]],"High",TRUE)-_FV(Table1[[#This Row],[Company]],"Low",TRUE)))</f>
        <v>0.35849056603773077</v>
      </c>
      <c r="Y133" s="3">
        <f>_FV(Table1[[#This Row],[Company]],"Previous close",TRUE)</f>
        <v>150.05000000000001</v>
      </c>
      <c r="Z133" s="17">
        <f>_FV(Table1[[#This Row],[Company]],"Change")</f>
        <v>-0.8</v>
      </c>
      <c r="AA133" s="3">
        <f>_FV(Table1[[#This Row],[Company]],"Open")</f>
        <v>150.27000000000001</v>
      </c>
      <c r="AB133" s="1">
        <v>0.26503900000000002</v>
      </c>
      <c r="AC133" s="6">
        <f>_FV(Table1[[#This Row],[Company]],"Volume")</f>
        <v>238313</v>
      </c>
      <c r="AD133" s="6">
        <f>_FV(Table1[[#This Row],[Company]],"Volume average",TRUE)</f>
        <v>1915611.57142857</v>
      </c>
      <c r="AE133" s="1" t="str">
        <f>_FV(Table1[[#This Row],[Company]],"Year founded",TRUE)</f>
        <v>1995</v>
      </c>
      <c r="AF133" s="6">
        <f>_FV(Table1[[#This Row],[Company]],"Shares outstanding",TRUE)</f>
        <v>438014653.76354599</v>
      </c>
      <c r="AG133" s="1" t="str">
        <f>_FV(Table1[[#This Row],[Company]],"Exchange")</f>
        <v>NYSE</v>
      </c>
      <c r="AH133" s="1" t="str">
        <f>_FV(Table1[[#This Row],[Company]],"Industry")</f>
        <v>Telecom Services</v>
      </c>
    </row>
    <row r="134" spans="1:34" ht="16.5" x14ac:dyDescent="0.25">
      <c r="A134" s="1">
        <v>479</v>
      </c>
      <c r="B134" s="2" t="e" vm="135">
        <v>#VALUE!</v>
      </c>
      <c r="C134" s="1" t="str">
        <f>_FV(Table1[[#This Row],[Company]],"Ticker symbol",TRUE)</f>
        <v>TRIP</v>
      </c>
      <c r="D134" s="5">
        <f>_FV(Table1[[#This Row],[Company]],"P/E",TRUE)</f>
        <v>90.090090000000004</v>
      </c>
      <c r="E134" s="5">
        <f>_FV(Table1[[#This Row],[Company]],"Beta")</f>
        <v>1.735336</v>
      </c>
      <c r="F134" s="7">
        <f>ABS(_FV(Table1[[#This Row],[Company]],"Change (%)",TRUE)/_FV(Table1[[#This Row],[Company]],"Beta"))</f>
        <v>3.0668412342047882E-3</v>
      </c>
      <c r="G134" s="7">
        <f>_FV(Table1[[#This Row],[Company]],"Change (%)",TRUE)</f>
        <v>-5.3220000000000003E-3</v>
      </c>
      <c r="H134" s="7">
        <f>_FV(Table1[[#This Row],[Company]],"Volume")/_FV(Table1[[#This Row],[Company]],"Volume average",TRUE)</f>
        <v>0.14457554445911974</v>
      </c>
      <c r="I134" s="7">
        <f>(Table1[% volume]/(Table1[[#Totals],[% volume]]))</f>
        <v>0.51127328479589162</v>
      </c>
      <c r="J134" s="7">
        <f>_FV(Table1[[#This Row],[Company]],"Volume")/_FV(Table1[[#This Row],[Company]],"Shares outstanding",TRUE)</f>
        <v>2.2333412145958912E-3</v>
      </c>
      <c r="K134" s="7">
        <f>(_FV(Table1[[#This Row],[Company]],"52 week high",TRUE)-_FV(Table1[[#This Row],[Company]],"52 week low",TRUE))/_FV(Table1[[#This Row],[Company]],"Price")</f>
        <v>0.60627306273062731</v>
      </c>
      <c r="L134" s="7">
        <f>(_FV(Table1[[#This Row],[Company]],"High",TRUE)-_FV(Table1[[#This Row],[Company]],"Low",TRUE))/_FV(Table1[[#This Row],[Company]],"Price")</f>
        <v>1.7343173431734405E-2</v>
      </c>
      <c r="M134" s="7">
        <f>(Table1[day range]/Table1[year range])</f>
        <v>2.8606208155812683E-2</v>
      </c>
      <c r="N134" s="9">
        <f>_FV(Table1[[#This Row],[Company]],"Market cap",TRUE)</f>
        <v>7461939994.25</v>
      </c>
      <c r="O134" s="9">
        <f>_FV(Table1[[#This Row],[Company]],"Previous close",TRUE)*_FV(Table1[[#This Row],[Company]],"Change (%)",TRUE)*_FV(Table1[[#This Row],[Company]],"Shares outstanding",TRUE)</f>
        <v>-39712444.649398617</v>
      </c>
      <c r="P134" s="7">
        <f>(_FV(Table1[[#This Row],[Company]],"Price")-_FV(Table1[[#This Row],[Company]],"52 week low",TRUE))/_FV(Table1[[#This Row],[Company]],"Price",TRUE)</f>
        <v>0.455719557195572</v>
      </c>
      <c r="Q134" s="3">
        <f>_FV(Table1[[#This Row],[Company]],"52 week low",TRUE)</f>
        <v>29.5</v>
      </c>
      <c r="R134" s="3">
        <f>_FV(Table1[[#This Row],[Company]],"Low")</f>
        <v>53.65</v>
      </c>
      <c r="S134" s="14">
        <f>_FV(Table1[[#This Row],[Company]],"Price")</f>
        <v>54.2</v>
      </c>
      <c r="T134" s="3">
        <f>_FV(Table1[[#This Row],[Company]],"High")</f>
        <v>54.59</v>
      </c>
      <c r="U134" s="3">
        <f>_FV(Table1[[#This Row],[Company]],"52 week high",TRUE)</f>
        <v>62.36</v>
      </c>
      <c r="V134" s="7">
        <f>(_FV(Table1[[#This Row],[Company]],"52 week high",TRUE)-_FV(Table1[[#This Row],[Company]],"Price"))/_FV(Table1[[#This Row],[Company]],"Price",TRUE)</f>
        <v>0.15055350553505528</v>
      </c>
      <c r="W134" s="7">
        <f>((_FV(Table1[[#This Row],[Company]],"Price")-_FV(Table1[[#This Row],[Company]],"52 week low",TRUE))/(Table1[year range]*_FV(Table1[[#This Row],[Company]],"Price")))</f>
        <v>0.75167376749847847</v>
      </c>
      <c r="X134" s="7">
        <f>((_FV(Table1[[#This Row],[Company]],"Price")-_FV(Table1[[#This Row],[Company]],"Low",TRUE))/(_FV(Table1[[#This Row],[Company]],"High",TRUE)-_FV(Table1[[#This Row],[Company]],"Low",TRUE)))</f>
        <v>0.58510638297872497</v>
      </c>
      <c r="Y134" s="3">
        <f>_FV(Table1[[#This Row],[Company]],"Previous close",TRUE)</f>
        <v>54.49</v>
      </c>
      <c r="Z134" s="17">
        <f>_FV(Table1[[#This Row],[Company]],"Change")</f>
        <v>-0.28999999999999998</v>
      </c>
      <c r="AA134" s="3">
        <f>_FV(Table1[[#This Row],[Company]],"Open")</f>
        <v>54.13</v>
      </c>
      <c r="AB134" s="1">
        <v>2.7997000000000001E-2</v>
      </c>
      <c r="AC134" s="6">
        <f>_FV(Table1[[#This Row],[Company]],"Volume")</f>
        <v>305837</v>
      </c>
      <c r="AD134" s="6">
        <f>_FV(Table1[[#This Row],[Company]],"Volume average",TRUE)</f>
        <v>2115413.0952380998</v>
      </c>
      <c r="AE134" s="1" t="str">
        <f>_FV(Table1[[#This Row],[Company]],"Year founded",TRUE)</f>
        <v>2011</v>
      </c>
      <c r="AF134" s="6">
        <f>_FV(Table1[[#This Row],[Company]],"Shares outstanding",TRUE)</f>
        <v>136941457.042577</v>
      </c>
      <c r="AG134" s="1" t="str">
        <f>_FV(Table1[[#This Row],[Company]],"Exchange")</f>
        <v>NASDAQ</v>
      </c>
      <c r="AH134" s="1" t="str">
        <f>_FV(Table1[[#This Row],[Company]],"Industry")</f>
        <v>Leisure</v>
      </c>
    </row>
    <row r="135" spans="1:34" ht="16.5" x14ac:dyDescent="0.25">
      <c r="A135" s="1">
        <v>363</v>
      </c>
      <c r="B135" s="2" t="e" vm="136">
        <v>#VALUE!</v>
      </c>
      <c r="C135" s="1" t="str">
        <f>_FV(Table1[[#This Row],[Company]],"Ticker symbol",TRUE)</f>
        <v>KMX</v>
      </c>
      <c r="D135" s="5">
        <f>_FV(Table1[[#This Row],[Company]],"P/E",TRUE)</f>
        <v>19.841270000000002</v>
      </c>
      <c r="E135" s="5">
        <f>_FV(Table1[[#This Row],[Company]],"Beta")</f>
        <v>1.552114</v>
      </c>
      <c r="F135" s="7">
        <f>ABS(_FV(Table1[[#This Row],[Company]],"Change (%)",TRUE)/_FV(Table1[[#This Row],[Company]],"Beta"))</f>
        <v>3.4101876537419289E-3</v>
      </c>
      <c r="G135" s="7">
        <f>_FV(Table1[[#This Row],[Company]],"Change (%)",TRUE)</f>
        <v>-5.293E-3</v>
      </c>
      <c r="H135" s="7">
        <f>_FV(Table1[[#This Row],[Company]],"Volume")/_FV(Table1[[#This Row],[Company]],"Volume average",TRUE)</f>
        <v>0.10978934807748085</v>
      </c>
      <c r="I135" s="7">
        <f>(Table1[% volume]/(Table1[[#Totals],[% volume]]))</f>
        <v>0.38825626309880623</v>
      </c>
      <c r="J135" s="7">
        <f>_FV(Table1[[#This Row],[Company]],"Volume")/_FV(Table1[[#This Row],[Company]],"Shares outstanding",TRUE)</f>
        <v>1.0981515936739406E-3</v>
      </c>
      <c r="K135" s="7">
        <f>(_FV(Table1[[#This Row],[Company]],"52 week high",TRUE)-_FV(Table1[[#This Row],[Company]],"52 week low",TRUE))/_FV(Table1[[#This Row],[Company]],"Price")</f>
        <v>0.32752427830251435</v>
      </c>
      <c r="L135" s="7">
        <f>(_FV(Table1[[#This Row],[Company]],"High",TRUE)-_FV(Table1[[#This Row],[Company]],"Low",TRUE))/_FV(Table1[[#This Row],[Company]],"Price")</f>
        <v>8.5140348543300028E-3</v>
      </c>
      <c r="M135" s="7">
        <f>(Table1[day range]/Table1[year range])</f>
        <v>2.5995125913890586E-2</v>
      </c>
      <c r="N135" s="9">
        <f>_FV(Table1[[#This Row],[Company]],"Market cap",TRUE)</f>
        <v>13281142425.16</v>
      </c>
      <c r="O135" s="9">
        <f>_FV(Table1[[#This Row],[Company]],"Previous close",TRUE)*_FV(Table1[[#This Row],[Company]],"Change (%)",TRUE)*_FV(Table1[[#This Row],[Company]],"Shares outstanding",TRUE)</f>
        <v>-70297086.856371686</v>
      </c>
      <c r="P135" s="7">
        <f>(_FV(Table1[[#This Row],[Company]],"Price")-_FV(Table1[[#This Row],[Company]],"52 week low",TRUE))/_FV(Table1[[#This Row],[Company]],"Price",TRUE)</f>
        <v>0.24105361181322341</v>
      </c>
      <c r="Q135" s="3">
        <f>_FV(Table1[[#This Row],[Company]],"52 week low",TRUE)</f>
        <v>57.05</v>
      </c>
      <c r="R135" s="3">
        <f>_FV(Table1[[#This Row],[Company]],"Low")</f>
        <v>75.180000000000007</v>
      </c>
      <c r="S135" s="14">
        <f>_FV(Table1[[#This Row],[Company]],"Price")</f>
        <v>75.17</v>
      </c>
      <c r="T135" s="3">
        <f>_FV(Table1[[#This Row],[Company]],"High")</f>
        <v>75.819999999999993</v>
      </c>
      <c r="U135" s="3">
        <f>_FV(Table1[[#This Row],[Company]],"52 week high",TRUE)</f>
        <v>81.67</v>
      </c>
      <c r="V135" s="7">
        <f>(_FV(Table1[[#This Row],[Company]],"52 week high",TRUE)-_FV(Table1[[#This Row],[Company]],"Price"))/_FV(Table1[[#This Row],[Company]],"Price",TRUE)</f>
        <v>8.6470666489290943E-2</v>
      </c>
      <c r="W135" s="7">
        <f>((_FV(Table1[[#This Row],[Company]],"Price")-_FV(Table1[[#This Row],[Company]],"52 week low",TRUE))/(Table1[year range]*_FV(Table1[[#This Row],[Company]],"Price")))</f>
        <v>0.73598700243704307</v>
      </c>
      <c r="X135" s="7">
        <f>((_FV(Table1[[#This Row],[Company]],"Price")-_FV(Table1[[#This Row],[Company]],"Low",TRUE))/(_FV(Table1[[#This Row],[Company]],"High",TRUE)-_FV(Table1[[#This Row],[Company]],"Low",TRUE)))</f>
        <v>-1.5625000000008327E-2</v>
      </c>
      <c r="Y135" s="3">
        <f>_FV(Table1[[#This Row],[Company]],"Previous close",TRUE)</f>
        <v>75.569999999999993</v>
      </c>
      <c r="Z135" s="17">
        <f>_FV(Table1[[#This Row],[Company]],"Change")</f>
        <v>-0.4</v>
      </c>
      <c r="AA135" s="3">
        <f>_FV(Table1[[#This Row],[Company]],"Open")</f>
        <v>75.69</v>
      </c>
      <c r="AB135" s="1">
        <v>5.5739999999999998E-2</v>
      </c>
      <c r="AC135" s="6">
        <f>_FV(Table1[[#This Row],[Company]],"Volume")</f>
        <v>192996</v>
      </c>
      <c r="AD135" s="6">
        <f>_FV(Table1[[#This Row],[Company]],"Volume average",TRUE)</f>
        <v>1757875.453125</v>
      </c>
      <c r="AE135" s="1" t="str">
        <f>_FV(Table1[[#This Row],[Company]],"Year founded",TRUE)</f>
        <v>1996</v>
      </c>
      <c r="AF135" s="6">
        <f>_FV(Table1[[#This Row],[Company]],"Shares outstanding",TRUE)</f>
        <v>175746227.67182699</v>
      </c>
      <c r="AG135" s="1" t="str">
        <f>_FV(Table1[[#This Row],[Company]],"Exchange")</f>
        <v>NYSE</v>
      </c>
      <c r="AH135" s="1" t="str">
        <f>_FV(Table1[[#This Row],[Company]],"Industry")</f>
        <v>Auto &amp; Truck Dealerships</v>
      </c>
    </row>
    <row r="136" spans="1:34" ht="16.5" x14ac:dyDescent="0.25">
      <c r="A136" s="1">
        <v>288</v>
      </c>
      <c r="B136" s="2" t="e" vm="137">
        <v>#VALUE!</v>
      </c>
      <c r="C136" s="1" t="str">
        <f>_FV(Table1[[#This Row],[Company]],"Ticker symbol",TRUE)</f>
        <v>K</v>
      </c>
      <c r="D136" s="5">
        <f>_FV(Table1[[#This Row],[Company]],"P/E",TRUE)</f>
        <v>14.306152000000001</v>
      </c>
      <c r="E136" s="5">
        <f>_FV(Table1[[#This Row],[Company]],"Beta")</f>
        <v>0.51217000000000001</v>
      </c>
      <c r="F136" s="7">
        <f>ABS(_FV(Table1[[#This Row],[Company]],"Change (%)",TRUE)/_FV(Table1[[#This Row],[Company]],"Beta"))</f>
        <v>1.0320791924556299E-2</v>
      </c>
      <c r="G136" s="7">
        <f>_FV(Table1[[#This Row],[Company]],"Change (%)",TRUE)</f>
        <v>-5.2859999999999999E-3</v>
      </c>
      <c r="H136" s="7">
        <f>_FV(Table1[[#This Row],[Company]],"Volume")/_FV(Table1[[#This Row],[Company]],"Volume average",TRUE)</f>
        <v>0.19568591845855368</v>
      </c>
      <c r="I136" s="7">
        <f>(Table1[% volume]/(Table1[[#Totals],[% volume]]))</f>
        <v>0.69201871376590707</v>
      </c>
      <c r="J136" s="7">
        <f>_FV(Table1[[#This Row],[Company]],"Volume")/_FV(Table1[[#This Row],[Company]],"Shares outstanding",TRUE)</f>
        <v>1.3815587708360107E-3</v>
      </c>
      <c r="K136" s="7">
        <f>(_FV(Table1[[#This Row],[Company]],"52 week high",TRUE)-_FV(Table1[[#This Row],[Company]],"52 week low",TRUE))/_FV(Table1[[#This Row],[Company]],"Price")</f>
        <v>0.23549153964480485</v>
      </c>
      <c r="L136" s="7">
        <f>(_FV(Table1[[#This Row],[Company]],"High",TRUE)-_FV(Table1[[#This Row],[Company]],"Low",TRUE))/_FV(Table1[[#This Row],[Company]],"Price")</f>
        <v>1.2725492938050574E-2</v>
      </c>
      <c r="M136" s="7">
        <f>(Table1[day range]/Table1[year range])</f>
        <v>5.4038004750593636E-2</v>
      </c>
      <c r="N136" s="9">
        <f>_FV(Table1[[#This Row],[Company]],"Market cap",TRUE)</f>
        <v>24737693836.447498</v>
      </c>
      <c r="O136" s="9">
        <f>_FV(Table1[[#This Row],[Company]],"Previous close",TRUE)*_FV(Table1[[#This Row],[Company]],"Change (%)",TRUE)*_FV(Table1[[#This Row],[Company]],"Shares outstanding",TRUE)</f>
        <v>-130763449.61946163</v>
      </c>
      <c r="P136" s="7">
        <f>(_FV(Table1[[#This Row],[Company]],"Price")-_FV(Table1[[#This Row],[Company]],"52 week low",TRUE))/_FV(Table1[[#This Row],[Company]],"Price",TRUE)</f>
        <v>0.21129911900433512</v>
      </c>
      <c r="Q136" s="3">
        <f>_FV(Table1[[#This Row],[Company]],"52 week low",TRUE)</f>
        <v>56.4</v>
      </c>
      <c r="R136" s="3">
        <f>_FV(Table1[[#This Row],[Company]],"Low")</f>
        <v>71.33</v>
      </c>
      <c r="S136" s="14">
        <f>_FV(Table1[[#This Row],[Company]],"Price")</f>
        <v>71.510000000000005</v>
      </c>
      <c r="T136" s="3">
        <f>_FV(Table1[[#This Row],[Company]],"High")</f>
        <v>72.239999999999995</v>
      </c>
      <c r="U136" s="3">
        <f>_FV(Table1[[#This Row],[Company]],"52 week high",TRUE)</f>
        <v>73.239999999999995</v>
      </c>
      <c r="V136" s="7">
        <f>(_FV(Table1[[#This Row],[Company]],"52 week high",TRUE)-_FV(Table1[[#This Row],[Company]],"Price"))/_FV(Table1[[#This Row],[Company]],"Price",TRUE)</f>
        <v>2.4192420640469718E-2</v>
      </c>
      <c r="W136" s="7">
        <f>((_FV(Table1[[#This Row],[Company]],"Price")-_FV(Table1[[#This Row],[Company]],"52 week low",TRUE))/(Table1[year range]*_FV(Table1[[#This Row],[Company]],"Price")))</f>
        <v>0.89726840855106949</v>
      </c>
      <c r="X136" s="7">
        <f>((_FV(Table1[[#This Row],[Company]],"Price")-_FV(Table1[[#This Row],[Company]],"Low",TRUE))/(_FV(Table1[[#This Row],[Company]],"High",TRUE)-_FV(Table1[[#This Row],[Company]],"Low",TRUE)))</f>
        <v>0.19780219780220604</v>
      </c>
      <c r="Y136" s="3">
        <f>_FV(Table1[[#This Row],[Company]],"Previous close",TRUE)</f>
        <v>71.89</v>
      </c>
      <c r="Z136" s="17">
        <f>_FV(Table1[[#This Row],[Company]],"Change")</f>
        <v>-0.38</v>
      </c>
      <c r="AA136" s="3">
        <f>_FV(Table1[[#This Row],[Company]],"Open")</f>
        <v>72.150000000000006</v>
      </c>
      <c r="AB136" s="1">
        <v>7.3509000000000005E-2</v>
      </c>
      <c r="AC136" s="6">
        <f>_FV(Table1[[#This Row],[Company]],"Volume")</f>
        <v>475401</v>
      </c>
      <c r="AD136" s="6">
        <f>_FV(Table1[[#This Row],[Company]],"Volume average",TRUE)</f>
        <v>2429408.328125</v>
      </c>
      <c r="AE136" s="1" t="str">
        <f>_FV(Table1[[#This Row],[Company]],"Year founded",TRUE)</f>
        <v>1922</v>
      </c>
      <c r="AF136" s="6">
        <f>_FV(Table1[[#This Row],[Company]],"Shares outstanding",TRUE)</f>
        <v>344104796.723432</v>
      </c>
      <c r="AG136" s="1" t="str">
        <f>_FV(Table1[[#This Row],[Company]],"Exchange")</f>
        <v>NYSE</v>
      </c>
      <c r="AH136" s="1" t="str">
        <f>_FV(Table1[[#This Row],[Company]],"Industry")</f>
        <v>Packaged Foods</v>
      </c>
    </row>
    <row r="137" spans="1:34" ht="16.5" x14ac:dyDescent="0.25">
      <c r="A137" s="1">
        <v>364</v>
      </c>
      <c r="B137" s="2" t="e" vm="138">
        <v>#VALUE!</v>
      </c>
      <c r="C137" s="1" t="str">
        <f>_FV(Table1[[#This Row],[Company]],"Ticker symbol",TRUE)</f>
        <v>BLL</v>
      </c>
      <c r="D137" s="5">
        <f>_FV(Table1[[#This Row],[Company]],"P/E",TRUE)</f>
        <v>32.894736999999999</v>
      </c>
      <c r="E137" s="5">
        <f>_FV(Table1[[#This Row],[Company]],"Beta")</f>
        <v>0.84609500000000004</v>
      </c>
      <c r="F137" s="7">
        <f>ABS(_FV(Table1[[#This Row],[Company]],"Change (%)",TRUE)/_FV(Table1[[#This Row],[Company]],"Beta"))</f>
        <v>6.2297968904201067E-3</v>
      </c>
      <c r="G137" s="7">
        <f>_FV(Table1[[#This Row],[Company]],"Change (%)",TRUE)</f>
        <v>-5.2710000000000005E-3</v>
      </c>
      <c r="H137" s="7">
        <f>_FV(Table1[[#This Row],[Company]],"Volume")/_FV(Table1[[#This Row],[Company]],"Volume average",TRUE)</f>
        <v>0.12964640819996581</v>
      </c>
      <c r="I137" s="7">
        <f>(Table1[% volume]/(Table1[[#Totals],[% volume]]))</f>
        <v>0.45847826636494704</v>
      </c>
      <c r="J137" s="7">
        <f>_FV(Table1[[#This Row],[Company]],"Volume")/_FV(Table1[[#This Row],[Company]],"Shares outstanding",TRUE)</f>
        <v>1.0121515138523031E-3</v>
      </c>
      <c r="K137" s="7">
        <f>(_FV(Table1[[#This Row],[Company]],"52 week high",TRUE)-_FV(Table1[[#This Row],[Company]],"52 week low",TRUE))/_FV(Table1[[#This Row],[Company]],"Price")</f>
        <v>0.20544315992292872</v>
      </c>
      <c r="L137" s="7">
        <f>(_FV(Table1[[#This Row],[Company]],"High",TRUE)-_FV(Table1[[#This Row],[Company]],"Low",TRUE))/_FV(Table1[[#This Row],[Company]],"Price")</f>
        <v>5.2986512524084498E-3</v>
      </c>
      <c r="M137" s="7">
        <f>(Table1[day range]/Table1[year range])</f>
        <v>2.579132473622495E-2</v>
      </c>
      <c r="N137" s="9">
        <f>_FV(Table1[[#This Row],[Company]],"Market cap",TRUE)</f>
        <v>14272324511</v>
      </c>
      <c r="O137" s="9">
        <f>_FV(Table1[[#This Row],[Company]],"Previous close",TRUE)*_FV(Table1[[#This Row],[Company]],"Change (%)",TRUE)*_FV(Table1[[#This Row],[Company]],"Shares outstanding",TRUE)</f>
        <v>-75229422.497481108</v>
      </c>
      <c r="P137" s="7">
        <f>(_FV(Table1[[#This Row],[Company]],"Price")-_FV(Table1[[#This Row],[Company]],"52 week low",TRUE))/_FV(Table1[[#This Row],[Company]],"Price",TRUE)</f>
        <v>0.16401734104046248</v>
      </c>
      <c r="Q137" s="3">
        <f>_FV(Table1[[#This Row],[Company]],"52 week low",TRUE)</f>
        <v>34.71</v>
      </c>
      <c r="R137" s="3">
        <f>_FV(Table1[[#This Row],[Company]],"Low")</f>
        <v>41.42</v>
      </c>
      <c r="S137" s="14">
        <f>_FV(Table1[[#This Row],[Company]],"Price")</f>
        <v>41.52</v>
      </c>
      <c r="T137" s="3">
        <f>_FV(Table1[[#This Row],[Company]],"High")</f>
        <v>41.64</v>
      </c>
      <c r="U137" s="3">
        <f>_FV(Table1[[#This Row],[Company]],"52 week high",TRUE)</f>
        <v>43.24</v>
      </c>
      <c r="V137" s="7">
        <f>(_FV(Table1[[#This Row],[Company]],"52 week high",TRUE)-_FV(Table1[[#This Row],[Company]],"Price"))/_FV(Table1[[#This Row],[Company]],"Price",TRUE)</f>
        <v>4.1425818882466249E-2</v>
      </c>
      <c r="W137" s="7">
        <f>((_FV(Table1[[#This Row],[Company]],"Price")-_FV(Table1[[#This Row],[Company]],"52 week low",TRUE))/(Table1[year range]*_FV(Table1[[#This Row],[Company]],"Price")))</f>
        <v>0.79835873388042222</v>
      </c>
      <c r="X137" s="7">
        <f>((_FV(Table1[[#This Row],[Company]],"Price")-_FV(Table1[[#This Row],[Company]],"Low",TRUE))/(_FV(Table1[[#This Row],[Company]],"High",TRUE)-_FV(Table1[[#This Row],[Company]],"Low",TRUE)))</f>
        <v>0.45454545454546336</v>
      </c>
      <c r="Y137" s="3">
        <f>_FV(Table1[[#This Row],[Company]],"Previous close",TRUE)</f>
        <v>41.74</v>
      </c>
      <c r="Z137" s="17">
        <f>_FV(Table1[[#This Row],[Company]],"Change")</f>
        <v>-0.22</v>
      </c>
      <c r="AA137" s="3">
        <f>_FV(Table1[[#This Row],[Company]],"Open")</f>
        <v>41.63</v>
      </c>
      <c r="AB137" s="1">
        <v>5.5499E-2</v>
      </c>
      <c r="AC137" s="6">
        <f>_FV(Table1[[#This Row],[Company]],"Volume")</f>
        <v>346089</v>
      </c>
      <c r="AD137" s="6">
        <f>_FV(Table1[[#This Row],[Company]],"Volume average",TRUE)</f>
        <v>2669483.9047619002</v>
      </c>
      <c r="AE137" s="1" t="str">
        <f>_FV(Table1[[#This Row],[Company]],"Year founded",TRUE)</f>
        <v>1922</v>
      </c>
      <c r="AF137" s="6">
        <f>_FV(Table1[[#This Row],[Company]],"Shares outstanding",TRUE)</f>
        <v>341933984.45136601</v>
      </c>
      <c r="AG137" s="1" t="str">
        <f>_FV(Table1[[#This Row],[Company]],"Exchange")</f>
        <v>NYSE</v>
      </c>
      <c r="AH137" s="1" t="str">
        <f>_FV(Table1[[#This Row],[Company]],"Industry")</f>
        <v>Packaging &amp; Containers</v>
      </c>
    </row>
    <row r="138" spans="1:34" ht="16.5" x14ac:dyDescent="0.25">
      <c r="A138" s="1">
        <v>433</v>
      </c>
      <c r="B138" s="2" t="e" vm="139">
        <v>#VALUE!</v>
      </c>
      <c r="C138" s="1" t="str">
        <f>_FV(Table1[[#This Row],[Company]],"Ticker symbol",TRUE)</f>
        <v>AVY</v>
      </c>
      <c r="D138" s="5">
        <f>_FV(Table1[[#This Row],[Company]],"P/E",TRUE)</f>
        <v>37.735849000000002</v>
      </c>
      <c r="E138" s="5">
        <f>_FV(Table1[[#This Row],[Company]],"Beta")</f>
        <v>1.3184</v>
      </c>
      <c r="F138" s="7">
        <f>ABS(_FV(Table1[[#This Row],[Company]],"Change (%)",TRUE)/_FV(Table1[[#This Row],[Company]],"Beta"))</f>
        <v>3.9851334951456312E-3</v>
      </c>
      <c r="G138" s="7">
        <f>_FV(Table1[[#This Row],[Company]],"Change (%)",TRUE)</f>
        <v>-5.254E-3</v>
      </c>
      <c r="H138" s="7">
        <f>_FV(Table1[[#This Row],[Company]],"Volume")/_FV(Table1[[#This Row],[Company]],"Volume average",TRUE)</f>
        <v>0.14568050488816703</v>
      </c>
      <c r="I138" s="7">
        <f>(Table1[% volume]/(Table1[[#Totals],[% volume]]))</f>
        <v>0.51518083880332777</v>
      </c>
      <c r="J138" s="7">
        <f>_FV(Table1[[#This Row],[Company]],"Volume")/_FV(Table1[[#This Row],[Company]],"Shares outstanding",TRUE)</f>
        <v>1.0984084989399102E-3</v>
      </c>
      <c r="K138" s="7">
        <f>(_FV(Table1[[#This Row],[Company]],"52 week high",TRUE)-_FV(Table1[[#This Row],[Company]],"52 week low",TRUE))/_FV(Table1[[#This Row],[Company]],"Price")</f>
        <v>0.28573986214304897</v>
      </c>
      <c r="L138" s="7">
        <f>(_FV(Table1[[#This Row],[Company]],"High",TRUE)-_FV(Table1[[#This Row],[Company]],"Low",TRUE))/_FV(Table1[[#This Row],[Company]],"Price")</f>
        <v>1.0831617581237204E-2</v>
      </c>
      <c r="M138" s="7">
        <f>(Table1[day range]/Table1[year range])</f>
        <v>3.790726817042632E-2</v>
      </c>
      <c r="N138" s="9">
        <f>_FV(Table1[[#This Row],[Company]],"Market cap",TRUE)</f>
        <v>9769840373.9200001</v>
      </c>
      <c r="O138" s="9">
        <f>_FV(Table1[[#This Row],[Company]],"Previous close",TRUE)*_FV(Table1[[#This Row],[Company]],"Change (%)",TRUE)*_FV(Table1[[#This Row],[Company]],"Shares outstanding",TRUE)</f>
        <v>-51330741.324575692</v>
      </c>
      <c r="P138" s="7">
        <f>(_FV(Table1[[#This Row],[Company]],"Price")-_FV(Table1[[#This Row],[Company]],"52 week low",TRUE))/_FV(Table1[[#This Row],[Company]],"Price",TRUE)</f>
        <v>0.17867693134007695</v>
      </c>
      <c r="Q138" s="3">
        <f>_FV(Table1[[#This Row],[Company]],"52 week low",TRUE)</f>
        <v>91.75</v>
      </c>
      <c r="R138" s="3">
        <f>_FV(Table1[[#This Row],[Company]],"Low")</f>
        <v>111.44</v>
      </c>
      <c r="S138" s="14">
        <f>_FV(Table1[[#This Row],[Company]],"Price")</f>
        <v>111.71</v>
      </c>
      <c r="T138" s="3">
        <f>_FV(Table1[[#This Row],[Company]],"High")</f>
        <v>112.65</v>
      </c>
      <c r="U138" s="3">
        <f>_FV(Table1[[#This Row],[Company]],"52 week high",TRUE)</f>
        <v>123.67</v>
      </c>
      <c r="V138" s="7">
        <f>(_FV(Table1[[#This Row],[Company]],"52 week high",TRUE)-_FV(Table1[[#This Row],[Company]],"Price"))/_FV(Table1[[#This Row],[Company]],"Price",TRUE)</f>
        <v>0.10706293080297206</v>
      </c>
      <c r="W138" s="7">
        <f>((_FV(Table1[[#This Row],[Company]],"Price")-_FV(Table1[[#This Row],[Company]],"52 week low",TRUE))/(Table1[year range]*_FV(Table1[[#This Row],[Company]],"Price")))</f>
        <v>0.62531328320801993</v>
      </c>
      <c r="X138" s="7">
        <f>((_FV(Table1[[#This Row],[Company]],"Price")-_FV(Table1[[#This Row],[Company]],"Low",TRUE))/(_FV(Table1[[#This Row],[Company]],"High",TRUE)-_FV(Table1[[#This Row],[Company]],"Low",TRUE)))</f>
        <v>0.22314049586776383</v>
      </c>
      <c r="Y138" s="3">
        <f>_FV(Table1[[#This Row],[Company]],"Previous close",TRUE)</f>
        <v>112.3</v>
      </c>
      <c r="Z138" s="17">
        <f>_FV(Table1[[#This Row],[Company]],"Change")</f>
        <v>-0.59</v>
      </c>
      <c r="AA138" s="3">
        <f>_FV(Table1[[#This Row],[Company]],"Open")</f>
        <v>112.65</v>
      </c>
      <c r="AB138" s="1">
        <v>4.0932000000000003E-2</v>
      </c>
      <c r="AC138" s="6">
        <f>_FV(Table1[[#This Row],[Company]],"Volume")</f>
        <v>95559</v>
      </c>
      <c r="AD138" s="6">
        <f>_FV(Table1[[#This Row],[Company]],"Volume average",TRUE)</f>
        <v>655949.12698412698</v>
      </c>
      <c r="AE138" s="1" t="str">
        <f>_FV(Table1[[#This Row],[Company]],"Year founded",TRUE)</f>
        <v>1977</v>
      </c>
      <c r="AF138" s="6">
        <f>_FV(Table1[[#This Row],[Company]],"Shares outstanding",TRUE)</f>
        <v>86997688.102582395</v>
      </c>
      <c r="AG138" s="1" t="str">
        <f>_FV(Table1[[#This Row],[Company]],"Exchange")</f>
        <v>NYSE</v>
      </c>
      <c r="AH138" s="1" t="str">
        <f>_FV(Table1[[#This Row],[Company]],"Industry")</f>
        <v>Business Equipment</v>
      </c>
    </row>
    <row r="139" spans="1:34" ht="16.5" x14ac:dyDescent="0.25">
      <c r="A139" s="1">
        <v>248</v>
      </c>
      <c r="B139" s="2" t="e" vm="140">
        <v>#VALUE!</v>
      </c>
      <c r="C139" s="1" t="str">
        <f>_FV(Table1[[#This Row],[Company]],"Ticker symbol",TRUE)</f>
        <v>CMI</v>
      </c>
      <c r="D139" s="5">
        <f>_FV(Table1[[#This Row],[Company]],"P/E",TRUE)</f>
        <v>22.321428999999998</v>
      </c>
      <c r="E139" s="5">
        <f>_FV(Table1[[#This Row],[Company]],"Beta")</f>
        <v>1.1120030000000001</v>
      </c>
      <c r="F139" s="7">
        <f>ABS(_FV(Table1[[#This Row],[Company]],"Change (%)",TRUE)/_FV(Table1[[#This Row],[Company]],"Beta"))</f>
        <v>4.696030496320603E-3</v>
      </c>
      <c r="G139" s="7">
        <f>_FV(Table1[[#This Row],[Company]],"Change (%)",TRUE)</f>
        <v>-5.2220000000000001E-3</v>
      </c>
      <c r="H139" s="7">
        <f>_FV(Table1[[#This Row],[Company]],"Volume")/_FV(Table1[[#This Row],[Company]],"Volume average",TRUE)</f>
        <v>0.24744078850128357</v>
      </c>
      <c r="I139" s="7">
        <f>(Table1[% volume]/(Table1[[#Totals],[% volume]]))</f>
        <v>0.87504332218032033</v>
      </c>
      <c r="J139" s="7">
        <f>_FV(Table1[[#This Row],[Company]],"Volume")/_FV(Table1[[#This Row],[Company]],"Shares outstanding",TRUE)</f>
        <v>1.8940964637523226E-3</v>
      </c>
      <c r="K139" s="7">
        <f>(_FV(Table1[[#This Row],[Company]],"52 week high",TRUE)-_FV(Table1[[#This Row],[Company]],"52 week low",TRUE))/_FV(Table1[[#This Row],[Company]],"Price")</f>
        <v>0.44988801791713329</v>
      </c>
      <c r="L139" s="7">
        <f>(_FV(Table1[[#This Row],[Company]],"High",TRUE)-_FV(Table1[[#This Row],[Company]],"Low",TRUE))/_FV(Table1[[#This Row],[Company]],"Price")</f>
        <v>1.4067749160134315E-2</v>
      </c>
      <c r="M139" s="7">
        <f>(Table1[day range]/Table1[year range])</f>
        <v>3.1269446172993008E-2</v>
      </c>
      <c r="N139" s="9">
        <f>_FV(Table1[[#This Row],[Company]],"Market cap",TRUE)</f>
        <v>23358402223.27</v>
      </c>
      <c r="O139" s="9">
        <f>_FV(Table1[[#This Row],[Company]],"Previous close",TRUE)*_FV(Table1[[#This Row],[Company]],"Change (%)",TRUE)*_FV(Table1[[#This Row],[Company]],"Shares outstanding",TRUE)</f>
        <v>-121977576.40991567</v>
      </c>
      <c r="P139" s="7">
        <f>(_FV(Table1[[#This Row],[Company]],"Price")-_FV(Table1[[#This Row],[Company]],"52 week low",TRUE))/_FV(Table1[[#This Row],[Company]],"Price",TRUE)</f>
        <v>9.0845464725643824E-2</v>
      </c>
      <c r="Q139" s="3">
        <f>_FV(Table1[[#This Row],[Company]],"52 week low",TRUE)</f>
        <v>129.9</v>
      </c>
      <c r="R139" s="3">
        <f>_FV(Table1[[#This Row],[Company]],"Low")</f>
        <v>142.38</v>
      </c>
      <c r="S139" s="14">
        <f>_FV(Table1[[#This Row],[Company]],"Price")</f>
        <v>142.88</v>
      </c>
      <c r="T139" s="3">
        <f>_FV(Table1[[#This Row],[Company]],"High")</f>
        <v>144.38999999999999</v>
      </c>
      <c r="U139" s="3">
        <f>_FV(Table1[[#This Row],[Company]],"52 week high",TRUE)</f>
        <v>194.18</v>
      </c>
      <c r="V139" s="7">
        <f>(_FV(Table1[[#This Row],[Company]],"52 week high",TRUE)-_FV(Table1[[#This Row],[Company]],"Price"))/_FV(Table1[[#This Row],[Company]],"Price",TRUE)</f>
        <v>0.35904255319148948</v>
      </c>
      <c r="W139" s="7">
        <f>((_FV(Table1[[#This Row],[Company]],"Price")-_FV(Table1[[#This Row],[Company]],"52 week low",TRUE))/(Table1[year range]*_FV(Table1[[#This Row],[Company]],"Price")))</f>
        <v>0.20192906036092081</v>
      </c>
      <c r="X139" s="7">
        <f>((_FV(Table1[[#This Row],[Company]],"Price")-_FV(Table1[[#This Row],[Company]],"Low",TRUE))/(_FV(Table1[[#This Row],[Company]],"High",TRUE)-_FV(Table1[[#This Row],[Company]],"Low",TRUE)))</f>
        <v>0.24875621890547375</v>
      </c>
      <c r="Y139" s="3">
        <f>_FV(Table1[[#This Row],[Company]],"Previous close",TRUE)</f>
        <v>143.63</v>
      </c>
      <c r="Z139" s="17">
        <f>_FV(Table1[[#This Row],[Company]],"Change")</f>
        <v>-0.75</v>
      </c>
      <c r="AA139" s="3">
        <f>_FV(Table1[[#This Row],[Company]],"Open")</f>
        <v>143.62</v>
      </c>
      <c r="AB139" s="1">
        <v>8.9207999999999996E-2</v>
      </c>
      <c r="AC139" s="6">
        <f>_FV(Table1[[#This Row],[Company]],"Volume")</f>
        <v>308035</v>
      </c>
      <c r="AD139" s="6">
        <f>_FV(Table1[[#This Row],[Company]],"Volume average",TRUE)</f>
        <v>1244883.68253968</v>
      </c>
      <c r="AE139" s="1" t="str">
        <f>_FV(Table1[[#This Row],[Company]],"Year founded",TRUE)</f>
        <v>1919</v>
      </c>
      <c r="AF139" s="6">
        <f>_FV(Table1[[#This Row],[Company]],"Shares outstanding",TRUE)</f>
        <v>162628992.71231601</v>
      </c>
      <c r="AG139" s="1" t="str">
        <f>_FV(Table1[[#This Row],[Company]],"Exchange")</f>
        <v>NYSE</v>
      </c>
      <c r="AH139" s="1" t="str">
        <f>_FV(Table1[[#This Row],[Company]],"Industry")</f>
        <v>Diversified Industrials</v>
      </c>
    </row>
    <row r="140" spans="1:34" ht="16.5" x14ac:dyDescent="0.25">
      <c r="A140" s="1">
        <v>31</v>
      </c>
      <c r="B140" s="2" t="e" vm="141">
        <v>#VALUE!</v>
      </c>
      <c r="C140" s="1" t="str">
        <f>_FV(Table1[[#This Row],[Company]],"Ticker symbol",TRUE)</f>
        <v>DWDP</v>
      </c>
      <c r="D140" s="5">
        <f>_FV(Table1[[#This Row],[Company]],"P/E",TRUE)</f>
        <v>172.413793</v>
      </c>
      <c r="E140" s="5">
        <f>_FV(Table1[[#This Row],[Company]],"Beta")</f>
        <v>1.2549459999999999</v>
      </c>
      <c r="F140" s="7">
        <f>ABS(_FV(Table1[[#This Row],[Company]],"Change (%)",TRUE)/_FV(Table1[[#This Row],[Company]],"Beta"))</f>
        <v>4.0934032221306739E-3</v>
      </c>
      <c r="G140" s="7">
        <f>_FV(Table1[[#This Row],[Company]],"Change (%)",TRUE)</f>
        <v>-5.1370000000000001E-3</v>
      </c>
      <c r="H140" s="7">
        <f>_FV(Table1[[#This Row],[Company]],"Volume")/_FV(Table1[[#This Row],[Company]],"Volume average",TRUE)</f>
        <v>0.20108889454715073</v>
      </c>
      <c r="I140" s="7">
        <f>(Table1[% volume]/(Table1[[#Totals],[% volume]]))</f>
        <v>0.71112566122943033</v>
      </c>
      <c r="J140" s="7">
        <f>_FV(Table1[[#This Row],[Company]],"Volume")/_FV(Table1[[#This Row],[Company]],"Shares outstanding",TRUE)</f>
        <v>5.9909909141813778E-4</v>
      </c>
      <c r="K140" s="7">
        <f>(_FV(Table1[[#This Row],[Company]],"52 week high",TRUE)-_FV(Table1[[#This Row],[Company]],"52 week low",TRUE))/_FV(Table1[[#This Row],[Company]],"Price")</f>
        <v>0.23325464738861013</v>
      </c>
      <c r="L140" s="7">
        <f>(_FV(Table1[[#This Row],[Company]],"High",TRUE)-_FV(Table1[[#This Row],[Company]],"Low",TRUE))/_FV(Table1[[#This Row],[Company]],"Price")</f>
        <v>1.1212747123045222E-2</v>
      </c>
      <c r="M140" s="7">
        <f>(Table1[day range]/Table1[year range])</f>
        <v>4.8070841239722037E-2</v>
      </c>
      <c r="N140" s="9">
        <f>_FV(Table1[[#This Row],[Company]],"Market cap",TRUE)</f>
        <v>156505912365.93799</v>
      </c>
      <c r="O140" s="9">
        <f>_FV(Table1[[#This Row],[Company]],"Previous close",TRUE)*_FV(Table1[[#This Row],[Company]],"Change (%)",TRUE)*_FV(Table1[[#This Row],[Company]],"Shares outstanding",TRUE)</f>
        <v>-803970871.82382226</v>
      </c>
      <c r="P140" s="7">
        <f>(_FV(Table1[[#This Row],[Company]],"Price")-_FV(Table1[[#This Row],[Company]],"52 week low",TRUE))/_FV(Table1[[#This Row],[Company]],"Price",TRUE)</f>
        <v>9.6046031277662994E-2</v>
      </c>
      <c r="Q140" s="3">
        <f>_FV(Table1[[#This Row],[Company]],"52 week low",TRUE)</f>
        <v>61.27</v>
      </c>
      <c r="R140" s="3">
        <f>_FV(Table1[[#This Row],[Company]],"Low")</f>
        <v>67.63</v>
      </c>
      <c r="S140" s="14">
        <f>_FV(Table1[[#This Row],[Company]],"Price")</f>
        <v>67.78</v>
      </c>
      <c r="T140" s="3">
        <f>_FV(Table1[[#This Row],[Company]],"High")</f>
        <v>68.39</v>
      </c>
      <c r="U140" s="3">
        <f>_FV(Table1[[#This Row],[Company]],"52 week high",TRUE)</f>
        <v>77.08</v>
      </c>
      <c r="V140" s="7">
        <f>(_FV(Table1[[#This Row],[Company]],"52 week high",TRUE)-_FV(Table1[[#This Row],[Company]],"Price"))/_FV(Table1[[#This Row],[Company]],"Price",TRUE)</f>
        <v>0.13720861611094715</v>
      </c>
      <c r="W140" s="7">
        <f>((_FV(Table1[[#This Row],[Company]],"Price")-_FV(Table1[[#This Row],[Company]],"52 week low",TRUE))/(Table1[year range]*_FV(Table1[[#This Row],[Company]],"Price")))</f>
        <v>0.41176470588235292</v>
      </c>
      <c r="X140" s="7">
        <f>((_FV(Table1[[#This Row],[Company]],"Price")-_FV(Table1[[#This Row],[Company]],"Low",TRUE))/(_FV(Table1[[#This Row],[Company]],"High",TRUE)-_FV(Table1[[#This Row],[Company]],"Low",TRUE)))</f>
        <v>0.19736842105263774</v>
      </c>
      <c r="Y140" s="3">
        <f>_FV(Table1[[#This Row],[Company]],"Previous close",TRUE)</f>
        <v>68.13</v>
      </c>
      <c r="Z140" s="17">
        <f>_FV(Table1[[#This Row],[Company]],"Change")</f>
        <v>-0.35</v>
      </c>
      <c r="AA140" s="3">
        <f>_FV(Table1[[#This Row],[Company]],"Open")</f>
        <v>68.19</v>
      </c>
      <c r="AB140" s="1">
        <v>0.65780700000000003</v>
      </c>
      <c r="AC140" s="6">
        <f>_FV(Table1[[#This Row],[Company]],"Volume")</f>
        <v>1376230</v>
      </c>
      <c r="AD140" s="6">
        <f>_FV(Table1[[#This Row],[Company]],"Volume average",TRUE)</f>
        <v>6843888.6349206399</v>
      </c>
      <c r="AE140" s="1" t="str">
        <f>_FV(Table1[[#This Row],[Company]],"Year founded",TRUE)</f>
        <v>1947</v>
      </c>
      <c r="AF140" s="6">
        <f>_FV(Table1[[#This Row],[Company]],"Shares outstanding",TRUE)</f>
        <v>2297165894.1132798</v>
      </c>
      <c r="AG140" s="1" t="str">
        <f>_FV(Table1[[#This Row],[Company]],"Exchange")</f>
        <v>NYSE</v>
      </c>
      <c r="AH140" s="1" t="str">
        <f>_FV(Table1[[#This Row],[Company]],"Industry")</f>
        <v>Chemicals</v>
      </c>
    </row>
    <row r="141" spans="1:34" ht="16.5" x14ac:dyDescent="0.25">
      <c r="A141" s="1">
        <v>404</v>
      </c>
      <c r="B141" s="2" t="e" vm="142">
        <v>#VALUE!</v>
      </c>
      <c r="C141" s="1" t="str">
        <f>_FV(Table1[[#This Row],[Company]],"Ticker symbol",TRUE)</f>
        <v>UHS</v>
      </c>
      <c r="D141" s="5">
        <f>_FV(Table1[[#This Row],[Company]],"P/E",TRUE)</f>
        <v>15.455951000000001</v>
      </c>
      <c r="E141" s="5">
        <f>_FV(Table1[[#This Row],[Company]],"Beta")</f>
        <v>0.85538099999999995</v>
      </c>
      <c r="F141" s="7">
        <f>ABS(_FV(Table1[[#This Row],[Company]],"Change (%)",TRUE)/_FV(Table1[[#This Row],[Company]],"Beta"))</f>
        <v>5.9996656460688282E-3</v>
      </c>
      <c r="G141" s="7">
        <f>_FV(Table1[[#This Row],[Company]],"Change (%)",TRUE)</f>
        <v>-5.1320000000000003E-3</v>
      </c>
      <c r="H141" s="7">
        <f>_FV(Table1[[#This Row],[Company]],"Volume")/_FV(Table1[[#This Row],[Company]],"Volume average",TRUE)</f>
        <v>0.11447877621161508</v>
      </c>
      <c r="I141" s="7">
        <f>(Table1[% volume]/(Table1[[#Totals],[% volume]]))</f>
        <v>0.40483983769244031</v>
      </c>
      <c r="J141" s="7">
        <f>_FV(Table1[[#This Row],[Company]],"Volume")/_FV(Table1[[#This Row],[Company]],"Shares outstanding",TRUE)</f>
        <v>9.4346112748701155E-4</v>
      </c>
      <c r="K141" s="7">
        <f>(_FV(Table1[[#This Row],[Company]],"52 week high",TRUE)-_FV(Table1[[#This Row],[Company]],"52 week low",TRUE))/_FV(Table1[[#This Row],[Company]],"Price")</f>
        <v>0.26509228661239626</v>
      </c>
      <c r="L141" s="7">
        <f>(_FV(Table1[[#This Row],[Company]],"High",TRUE)-_FV(Table1[[#This Row],[Company]],"Low",TRUE))/_FV(Table1[[#This Row],[Company]],"Price")</f>
        <v>1.1525751591843256E-2</v>
      </c>
      <c r="M141" s="7">
        <f>(Table1[day range]/Table1[year range])</f>
        <v>4.3478260869564994E-2</v>
      </c>
      <c r="N141" s="9">
        <f>_FV(Table1[[#This Row],[Company]],"Market cap",TRUE)</f>
        <v>11733797681.190001</v>
      </c>
      <c r="O141" s="9">
        <f>_FV(Table1[[#This Row],[Company]],"Previous close",TRUE)*_FV(Table1[[#This Row],[Company]],"Change (%)",TRUE)*_FV(Table1[[#This Row],[Company]],"Shares outstanding",TRUE)</f>
        <v>-60217849.699867077</v>
      </c>
      <c r="P141" s="7">
        <f>(_FV(Table1[[#This Row],[Company]],"Price")-_FV(Table1[[#This Row],[Company]],"52 week low",TRUE))/_FV(Table1[[#This Row],[Company]],"Price",TRUE)</f>
        <v>0.23220762472797607</v>
      </c>
      <c r="Q141" s="3">
        <f>_FV(Table1[[#This Row],[Company]],"52 week low",TRUE)</f>
        <v>95.26</v>
      </c>
      <c r="R141" s="3">
        <f>_FV(Table1[[#This Row],[Company]],"Low")</f>
        <v>124.04</v>
      </c>
      <c r="S141" s="14">
        <f>_FV(Table1[[#This Row],[Company]],"Price")</f>
        <v>124.07</v>
      </c>
      <c r="T141" s="3">
        <f>_FV(Table1[[#This Row],[Company]],"High")</f>
        <v>125.47</v>
      </c>
      <c r="U141" s="3">
        <f>_FV(Table1[[#This Row],[Company]],"52 week high",TRUE)</f>
        <v>128.15</v>
      </c>
      <c r="V141" s="7">
        <f>(_FV(Table1[[#This Row],[Company]],"52 week high",TRUE)-_FV(Table1[[#This Row],[Company]],"Price"))/_FV(Table1[[#This Row],[Company]],"Price",TRUE)</f>
        <v>3.2884661884420185E-2</v>
      </c>
      <c r="W141" s="7">
        <f>((_FV(Table1[[#This Row],[Company]],"Price")-_FV(Table1[[#This Row],[Company]],"52 week low",TRUE))/(Table1[year range]*_FV(Table1[[#This Row],[Company]],"Price")))</f>
        <v>0.87595013681970169</v>
      </c>
      <c r="X141" s="7">
        <f>((_FV(Table1[[#This Row],[Company]],"Price")-_FV(Table1[[#This Row],[Company]],"Low",TRUE))/(_FV(Table1[[#This Row],[Company]],"High",TRUE)-_FV(Table1[[#This Row],[Company]],"Low",TRUE)))</f>
        <v>2.0979020979011945E-2</v>
      </c>
      <c r="Y141" s="3">
        <f>_FV(Table1[[#This Row],[Company]],"Previous close",TRUE)</f>
        <v>124.71</v>
      </c>
      <c r="Z141" s="17">
        <f>_FV(Table1[[#This Row],[Company]],"Change")</f>
        <v>-0.64</v>
      </c>
      <c r="AA141" s="3">
        <f>_FV(Table1[[#This Row],[Company]],"Open")</f>
        <v>125.14</v>
      </c>
      <c r="AB141" s="1">
        <v>4.5506999999999999E-2</v>
      </c>
      <c r="AC141" s="6">
        <f>_FV(Table1[[#This Row],[Company]],"Volume")</f>
        <v>88769</v>
      </c>
      <c r="AD141" s="6">
        <f>_FV(Table1[[#This Row],[Company]],"Volume average",TRUE)</f>
        <v>775418.84126984095</v>
      </c>
      <c r="AE141" s="1" t="str">
        <f>_FV(Table1[[#This Row],[Company]],"Year founded",TRUE)</f>
        <v>1979</v>
      </c>
      <c r="AF141" s="6">
        <f>_FV(Table1[[#This Row],[Company]],"Shares outstanding",TRUE)</f>
        <v>94088667.157325</v>
      </c>
      <c r="AG141" s="1" t="str">
        <f>_FV(Table1[[#This Row],[Company]],"Exchange")</f>
        <v>NYSE</v>
      </c>
      <c r="AH141" s="1" t="str">
        <f>_FV(Table1[[#This Row],[Company]],"Industry")</f>
        <v>Medical Care</v>
      </c>
    </row>
    <row r="142" spans="1:34" ht="16.5" x14ac:dyDescent="0.25">
      <c r="A142" s="1">
        <v>455</v>
      </c>
      <c r="B142" s="2" t="e" vm="143">
        <v>#VALUE!</v>
      </c>
      <c r="C142" s="1" t="str">
        <f>_FV(Table1[[#This Row],[Company]],"Ticker symbol",TRUE)</f>
        <v>AOS</v>
      </c>
      <c r="D142" s="5">
        <f>_FV(Table1[[#This Row],[Company]],"P/E",TRUE)</f>
        <v>30.864197999999998</v>
      </c>
      <c r="E142" s="5">
        <f>_FV(Table1[[#This Row],[Company]],"Beta")</f>
        <v>1.4185380000000001</v>
      </c>
      <c r="F142" s="7">
        <f>ABS(_FV(Table1[[#This Row],[Company]],"Change (%)",TRUE)/_FV(Table1[[#This Row],[Company]],"Beta"))</f>
        <v>3.5769221550638751E-3</v>
      </c>
      <c r="G142" s="7">
        <f>_FV(Table1[[#This Row],[Company]],"Change (%)",TRUE)</f>
        <v>-5.0739999999999995E-3</v>
      </c>
      <c r="H142" s="7">
        <f>_FV(Table1[[#This Row],[Company]],"Volume")/_FV(Table1[[#This Row],[Company]],"Volume average",TRUE)</f>
        <v>0.12741941283688238</v>
      </c>
      <c r="I142" s="7">
        <f>(Table1[% volume]/(Table1[[#Totals],[% volume]]))</f>
        <v>0.45060277650413705</v>
      </c>
      <c r="J142" s="7">
        <f>_FV(Table1[[#This Row],[Company]],"Volume")/_FV(Table1[[#This Row],[Company]],"Shares outstanding",TRUE)</f>
        <v>9.3593840850651365E-4</v>
      </c>
      <c r="K142" s="7">
        <f>(_FV(Table1[[#This Row],[Company]],"52 week high",TRUE)-_FV(Table1[[#This Row],[Company]],"52 week low",TRUE))/_FV(Table1[[#This Row],[Company]],"Price")</f>
        <v>0.25450527031621895</v>
      </c>
      <c r="L142" s="7">
        <f>(_FV(Table1[[#This Row],[Company]],"High",TRUE)-_FV(Table1[[#This Row],[Company]],"Low",TRUE))/_FV(Table1[[#This Row],[Company]],"Price")</f>
        <v>9.6905814348860978E-3</v>
      </c>
      <c r="M142" s="7">
        <f>(Table1[day range]/Table1[year range])</f>
        <v>3.8076152304609243E-2</v>
      </c>
      <c r="N142" s="9">
        <f>_FV(Table1[[#This Row],[Company]],"Market cap",TRUE)</f>
        <v>10036785748.530001</v>
      </c>
      <c r="O142" s="9">
        <f>_FV(Table1[[#This Row],[Company]],"Previous close",TRUE)*_FV(Table1[[#This Row],[Company]],"Change (%)",TRUE)*_FV(Table1[[#This Row],[Company]],"Shares outstanding",TRUE)</f>
        <v>-50926650.888041072</v>
      </c>
      <c r="P142" s="7">
        <f>(_FV(Table1[[#This Row],[Company]],"Price")-_FV(Table1[[#This Row],[Company]],"52 week low",TRUE))/_FV(Table1[[#This Row],[Company]],"Price",TRUE)</f>
        <v>9.1805508330499802E-2</v>
      </c>
      <c r="Q142" s="3">
        <f>_FV(Table1[[#This Row],[Company]],"52 week low",TRUE)</f>
        <v>53.42</v>
      </c>
      <c r="R142" s="3">
        <f>_FV(Table1[[#This Row],[Company]],"Low")</f>
        <v>58.52</v>
      </c>
      <c r="S142" s="14">
        <f>_FV(Table1[[#This Row],[Company]],"Price")</f>
        <v>58.82</v>
      </c>
      <c r="T142" s="3">
        <f>_FV(Table1[[#This Row],[Company]],"High")</f>
        <v>59.09</v>
      </c>
      <c r="U142" s="3">
        <f>_FV(Table1[[#This Row],[Company]],"52 week high",TRUE)</f>
        <v>68.39</v>
      </c>
      <c r="V142" s="7">
        <f>(_FV(Table1[[#This Row],[Company]],"52 week high",TRUE)-_FV(Table1[[#This Row],[Company]],"Price"))/_FV(Table1[[#This Row],[Company]],"Price",TRUE)</f>
        <v>0.16269976198571914</v>
      </c>
      <c r="W142" s="7">
        <f>((_FV(Table1[[#This Row],[Company]],"Price")-_FV(Table1[[#This Row],[Company]],"52 week low",TRUE))/(Table1[year range]*_FV(Table1[[#This Row],[Company]],"Price")))</f>
        <v>0.36072144288577146</v>
      </c>
      <c r="X142" s="7">
        <f>((_FV(Table1[[#This Row],[Company]],"Price")-_FV(Table1[[#This Row],[Company]],"Low",TRUE))/(_FV(Table1[[#This Row],[Company]],"High",TRUE)-_FV(Table1[[#This Row],[Company]],"Low",TRUE)))</f>
        <v>0.52631578947367896</v>
      </c>
      <c r="Y142" s="3">
        <f>_FV(Table1[[#This Row],[Company]],"Previous close",TRUE)</f>
        <v>59.12</v>
      </c>
      <c r="Z142" s="17">
        <f>_FV(Table1[[#This Row],[Company]],"Change")</f>
        <v>-0.3</v>
      </c>
      <c r="AA142" s="3">
        <f>_FV(Table1[[#This Row],[Company]],"Open")</f>
        <v>59.09</v>
      </c>
      <c r="AB142" s="1">
        <v>3.5746E-2</v>
      </c>
      <c r="AC142" s="6">
        <f>_FV(Table1[[#This Row],[Company]],"Volume")</f>
        <v>158894</v>
      </c>
      <c r="AD142" s="6">
        <f>_FV(Table1[[#This Row],[Company]],"Volume average",TRUE)</f>
        <v>1247015.6349206399</v>
      </c>
      <c r="AE142" s="1" t="str">
        <f>_FV(Table1[[#This Row],[Company]],"Year founded",TRUE)</f>
        <v>1916</v>
      </c>
      <c r="AF142" s="6">
        <f>_FV(Table1[[#This Row],[Company]],"Shares outstanding",TRUE)</f>
        <v>169769718.34455299</v>
      </c>
      <c r="AG142" s="1" t="str">
        <f>_FV(Table1[[#This Row],[Company]],"Exchange")</f>
        <v>NYSE</v>
      </c>
      <c r="AH142" s="1" t="str">
        <f>_FV(Table1[[#This Row],[Company]],"Industry")</f>
        <v>Diversified Industrials</v>
      </c>
    </row>
    <row r="143" spans="1:34" ht="16.5" x14ac:dyDescent="0.25">
      <c r="A143" s="1">
        <v>374</v>
      </c>
      <c r="B143" s="2" t="e" vm="144">
        <v>#VALUE!</v>
      </c>
      <c r="C143" s="1" t="str">
        <f>_FV(Table1[[#This Row],[Company]],"Ticker symbol",TRUE)</f>
        <v>ARE</v>
      </c>
      <c r="D143" s="5">
        <f>_FV(Table1[[#This Row],[Company]],"P/E",TRUE)</f>
        <v>46.296295999999998</v>
      </c>
      <c r="E143" s="5">
        <f>_FV(Table1[[#This Row],[Company]],"Beta")</f>
        <v>0.80300499999999997</v>
      </c>
      <c r="F143" s="7">
        <f>ABS(_FV(Table1[[#This Row],[Company]],"Change (%)",TRUE)/_FV(Table1[[#This Row],[Company]],"Beta"))</f>
        <v>6.1543826003574069E-3</v>
      </c>
      <c r="G143" s="7">
        <f>_FV(Table1[[#This Row],[Company]],"Change (%)",TRUE)</f>
        <v>-4.9419999999999993E-3</v>
      </c>
      <c r="H143" s="7">
        <f>_FV(Table1[[#This Row],[Company]],"Volume")/_FV(Table1[[#This Row],[Company]],"Volume average",TRUE)</f>
        <v>0.11579621218815958</v>
      </c>
      <c r="I143" s="7">
        <f>(Table1[% volume]/(Table1[[#Totals],[% volume]]))</f>
        <v>0.40949878483150259</v>
      </c>
      <c r="J143" s="7">
        <f>_FV(Table1[[#This Row],[Company]],"Volume")/_FV(Table1[[#This Row],[Company]],"Shares outstanding",TRUE)</f>
        <v>7.4131758023455833E-4</v>
      </c>
      <c r="K143" s="7">
        <f>(_FV(Table1[[#This Row],[Company]],"52 week high",TRUE)-_FV(Table1[[#This Row],[Company]],"52 week low",TRUE))/_FV(Table1[[#This Row],[Company]],"Price")</f>
        <v>0.16058336618052824</v>
      </c>
      <c r="L143" s="7">
        <f>(_FV(Table1[[#This Row],[Company]],"High",TRUE)-_FV(Table1[[#This Row],[Company]],"Low",TRUE))/_FV(Table1[[#This Row],[Company]],"Price")</f>
        <v>9.5388253843122425E-3</v>
      </c>
      <c r="M143" s="7">
        <f>(Table1[day range]/Table1[year range])</f>
        <v>5.9401080019637092E-2</v>
      </c>
      <c r="N143" s="9">
        <f>_FV(Table1[[#This Row],[Company]],"Market cap",TRUE)</f>
        <v>13426955822.16</v>
      </c>
      <c r="O143" s="9">
        <f>_FV(Table1[[#This Row],[Company]],"Previous close",TRUE)*_FV(Table1[[#This Row],[Company]],"Change (%)",TRUE)*_FV(Table1[[#This Row],[Company]],"Shares outstanding",TRUE)</f>
        <v>-66356015.673114941</v>
      </c>
      <c r="P143" s="7">
        <f>(_FV(Table1[[#This Row],[Company]],"Price")-_FV(Table1[[#This Row],[Company]],"52 week low",TRUE))/_FV(Table1[[#This Row],[Company]],"Price",TRUE)</f>
        <v>0.10130074891604253</v>
      </c>
      <c r="Q143" s="3">
        <f>_FV(Table1[[#This Row],[Company]],"52 week low",TRUE)</f>
        <v>114</v>
      </c>
      <c r="R143" s="3">
        <f>_FV(Table1[[#This Row],[Company]],"Low")</f>
        <v>126.74</v>
      </c>
      <c r="S143" s="14">
        <f>_FV(Table1[[#This Row],[Company]],"Price")</f>
        <v>126.85</v>
      </c>
      <c r="T143" s="3">
        <f>_FV(Table1[[#This Row],[Company]],"High")</f>
        <v>127.95</v>
      </c>
      <c r="U143" s="3">
        <f>_FV(Table1[[#This Row],[Company]],"52 week high",TRUE)</f>
        <v>134.37</v>
      </c>
      <c r="V143" s="7">
        <f>(_FV(Table1[[#This Row],[Company]],"52 week high",TRUE)-_FV(Table1[[#This Row],[Company]],"Price"))/_FV(Table1[[#This Row],[Company]],"Price",TRUE)</f>
        <v>5.9282617264485693E-2</v>
      </c>
      <c r="W143" s="7">
        <f>((_FV(Table1[[#This Row],[Company]],"Price")-_FV(Table1[[#This Row],[Company]],"52 week low",TRUE))/(Table1[year range]*_FV(Table1[[#This Row],[Company]],"Price")))</f>
        <v>0.63082965144820768</v>
      </c>
      <c r="X143" s="7">
        <f>((_FV(Table1[[#This Row],[Company]],"Price")-_FV(Table1[[#This Row],[Company]],"Low",TRUE))/(_FV(Table1[[#This Row],[Company]],"High",TRUE)-_FV(Table1[[#This Row],[Company]],"Low",TRUE)))</f>
        <v>9.0909090909089843E-2</v>
      </c>
      <c r="Y143" s="3">
        <f>_FV(Table1[[#This Row],[Company]],"Previous close",TRUE)</f>
        <v>127.48</v>
      </c>
      <c r="Z143" s="17">
        <f>_FV(Table1[[#This Row],[Company]],"Change")</f>
        <v>-0.63</v>
      </c>
      <c r="AA143" s="3">
        <f>_FV(Table1[[#This Row],[Company]],"Open")</f>
        <v>127.68</v>
      </c>
      <c r="AB143" s="1">
        <v>5.2719000000000002E-2</v>
      </c>
      <c r="AC143" s="6">
        <f>_FV(Table1[[#This Row],[Company]],"Volume")</f>
        <v>78080</v>
      </c>
      <c r="AD143" s="6">
        <f>_FV(Table1[[#This Row],[Company]],"Volume average",TRUE)</f>
        <v>674288.03174603195</v>
      </c>
      <c r="AE143" s="1" t="str">
        <f>_FV(Table1[[#This Row],[Company]],"Year founded",TRUE)</f>
        <v>1994</v>
      </c>
      <c r="AF143" s="6">
        <f>_FV(Table1[[#This Row],[Company]],"Shares outstanding",TRUE)</f>
        <v>105325979.15092599</v>
      </c>
      <c r="AG143" s="1" t="str">
        <f>_FV(Table1[[#This Row],[Company]],"Exchange")</f>
        <v>NYSE</v>
      </c>
      <c r="AH143" s="1" t="str">
        <f>_FV(Table1[[#This Row],[Company]],"Industry")</f>
        <v>REIT - Office</v>
      </c>
    </row>
    <row r="144" spans="1:34" ht="16.5" x14ac:dyDescent="0.25">
      <c r="A144" s="1">
        <v>330</v>
      </c>
      <c r="B144" s="2" t="e" vm="145">
        <v>#VALUE!</v>
      </c>
      <c r="C144" s="1" t="str">
        <f>_FV(Table1[[#This Row],[Company]],"Ticker symbol",TRUE)</f>
        <v>ANSS</v>
      </c>
      <c r="D144" s="5">
        <f>_FV(Table1[[#This Row],[Company]],"P/E",TRUE)</f>
        <v>54.347825999999998</v>
      </c>
      <c r="E144" s="5">
        <f>_FV(Table1[[#This Row],[Company]],"Beta")</f>
        <v>0.953125</v>
      </c>
      <c r="F144" s="7">
        <f>ABS(_FV(Table1[[#This Row],[Company]],"Change (%)",TRUE)/_FV(Table1[[#This Row],[Company]],"Beta"))</f>
        <v>5.1672131147540981E-3</v>
      </c>
      <c r="G144" s="7">
        <f>_FV(Table1[[#This Row],[Company]],"Change (%)",TRUE)</f>
        <v>-4.9249999999999997E-3</v>
      </c>
      <c r="H144" s="7">
        <f>_FV(Table1[[#This Row],[Company]],"Volume")/_FV(Table1[[#This Row],[Company]],"Volume average",TRUE)</f>
        <v>0.28951324732872186</v>
      </c>
      <c r="I144" s="7">
        <f>(Table1[% volume]/(Table1[[#Totals],[% volume]]))</f>
        <v>1.0238272973997713</v>
      </c>
      <c r="J144" s="7">
        <f>_FV(Table1[[#This Row],[Company]],"Volume")/_FV(Table1[[#This Row],[Company]],"Shares outstanding",TRUE)</f>
        <v>1.6708747147433191E-3</v>
      </c>
      <c r="K144" s="7">
        <f>(_FV(Table1[[#This Row],[Company]],"52 week high",TRUE)-_FV(Table1[[#This Row],[Company]],"52 week low",TRUE))/_FV(Table1[[#This Row],[Company]],"Price")</f>
        <v>0.38283934082571475</v>
      </c>
      <c r="L144" s="7">
        <f>(_FV(Table1[[#This Row],[Company]],"High",TRUE)-_FV(Table1[[#This Row],[Company]],"Low",TRUE))/_FV(Table1[[#This Row],[Company]],"Price")</f>
        <v>2.0642869620916649E-2</v>
      </c>
      <c r="M144" s="7">
        <f>(Table1[day range]/Table1[year range])</f>
        <v>5.3920450224351914E-2</v>
      </c>
      <c r="N144" s="9">
        <f>_FV(Table1[[#This Row],[Company]],"Market cap",TRUE)</f>
        <v>14382848317.68</v>
      </c>
      <c r="O144" s="9">
        <f>_FV(Table1[[#This Row],[Company]],"Previous close",TRUE)*_FV(Table1[[#This Row],[Company]],"Change (%)",TRUE)*_FV(Table1[[#This Row],[Company]],"Shares outstanding",TRUE)</f>
        <v>-70835527.964574009</v>
      </c>
      <c r="P144" s="7">
        <f>(_FV(Table1[[#This Row],[Company]],"Price")-_FV(Table1[[#This Row],[Company]],"52 week low",TRUE))/_FV(Table1[[#This Row],[Company]],"Price",TRUE)</f>
        <v>0.30588714843067599</v>
      </c>
      <c r="Q144" s="3">
        <f>_FV(Table1[[#This Row],[Company]],"52 week low",TRUE)</f>
        <v>119.2</v>
      </c>
      <c r="R144" s="3">
        <f>_FV(Table1[[#This Row],[Company]],"Low")</f>
        <v>171.19</v>
      </c>
      <c r="S144" s="14">
        <f>_FV(Table1[[#This Row],[Company]],"Price")</f>
        <v>171.73</v>
      </c>
      <c r="T144" s="3">
        <f>_FV(Table1[[#This Row],[Company]],"High")</f>
        <v>174.73500000000001</v>
      </c>
      <c r="U144" s="3">
        <f>_FV(Table1[[#This Row],[Company]],"52 week high",TRUE)</f>
        <v>184.94499999999999</v>
      </c>
      <c r="V144" s="7">
        <f>(_FV(Table1[[#This Row],[Company]],"52 week high",TRUE)-_FV(Table1[[#This Row],[Company]],"Price"))/_FV(Table1[[#This Row],[Company]],"Price",TRUE)</f>
        <v>7.6952192395038754E-2</v>
      </c>
      <c r="W144" s="7">
        <f>((_FV(Table1[[#This Row],[Company]],"Price")-_FV(Table1[[#This Row],[Company]],"52 week low",TRUE))/(Table1[year range]*_FV(Table1[[#This Row],[Company]],"Price")))</f>
        <v>0.79899612137805143</v>
      </c>
      <c r="X144" s="7">
        <f>((_FV(Table1[[#This Row],[Company]],"Price")-_FV(Table1[[#This Row],[Company]],"Low",TRUE))/(_FV(Table1[[#This Row],[Company]],"High",TRUE)-_FV(Table1[[#This Row],[Company]],"Low",TRUE)))</f>
        <v>0.15232722143864305</v>
      </c>
      <c r="Y144" s="3">
        <f>_FV(Table1[[#This Row],[Company]],"Previous close",TRUE)</f>
        <v>172.58</v>
      </c>
      <c r="Z144" s="17">
        <f>_FV(Table1[[#This Row],[Company]],"Change")</f>
        <v>-0.85</v>
      </c>
      <c r="AA144" s="3">
        <f>_FV(Table1[[#This Row],[Company]],"Open")</f>
        <v>173.38</v>
      </c>
      <c r="AB144" s="1">
        <v>6.1837000000000003E-2</v>
      </c>
      <c r="AC144" s="6">
        <f>_FV(Table1[[#This Row],[Company]],"Volume")</f>
        <v>139251</v>
      </c>
      <c r="AD144" s="6">
        <f>_FV(Table1[[#This Row],[Company]],"Volume average",TRUE)</f>
        <v>480983.171875</v>
      </c>
      <c r="AE144" s="1" t="str">
        <f>_FV(Table1[[#This Row],[Company]],"Year founded",TRUE)</f>
        <v>1994</v>
      </c>
      <c r="AF144" s="6">
        <f>_FV(Table1[[#This Row],[Company]],"Shares outstanding",TRUE)</f>
        <v>83340180.3087264</v>
      </c>
      <c r="AG144" s="1" t="str">
        <f>_FV(Table1[[#This Row],[Company]],"Exchange")</f>
        <v>NASDAQ</v>
      </c>
      <c r="AH144" s="1" t="str">
        <f>_FV(Table1[[#This Row],[Company]],"Industry")</f>
        <v>Software - Application</v>
      </c>
    </row>
    <row r="145" spans="1:34" ht="16.5" x14ac:dyDescent="0.25">
      <c r="A145" s="1">
        <v>221</v>
      </c>
      <c r="B145" s="2" t="e" vm="146">
        <v>#VALUE!</v>
      </c>
      <c r="C145" s="1" t="str">
        <f>_FV(Table1[[#This Row],[Company]],"Ticker symbol",TRUE)</f>
        <v>WELL</v>
      </c>
      <c r="D145" s="5">
        <f>_FV(Table1[[#This Row],[Company]],"P/E",TRUE)</f>
        <v>113.636364</v>
      </c>
      <c r="E145" s="5">
        <f>_FV(Table1[[#This Row],[Company]],"Beta")</f>
        <v>0.275702</v>
      </c>
      <c r="F145" s="7">
        <f>ABS(_FV(Table1[[#This Row],[Company]],"Change (%)",TRUE)/_FV(Table1[[#This Row],[Company]],"Beta"))</f>
        <v>1.7616847175573627E-2</v>
      </c>
      <c r="G145" s="7">
        <f>_FV(Table1[[#This Row],[Company]],"Change (%)",TRUE)</f>
        <v>-4.8570000000000002E-3</v>
      </c>
      <c r="H145" s="7">
        <f>_FV(Table1[[#This Row],[Company]],"Volume")/_FV(Table1[[#This Row],[Company]],"Volume average",TRUE)</f>
        <v>0.31419392145465413</v>
      </c>
      <c r="I145" s="7">
        <f>(Table1[% volume]/(Table1[[#Totals],[% volume]]))</f>
        <v>1.1111074067609392</v>
      </c>
      <c r="J145" s="7">
        <f>_FV(Table1[[#This Row],[Company]],"Volume")/_FV(Table1[[#This Row],[Company]],"Shares outstanding",TRUE)</f>
        <v>1.692181270539969E-3</v>
      </c>
      <c r="K145" s="7">
        <f>(_FV(Table1[[#This Row],[Company]],"52 week high",TRUE)-_FV(Table1[[#This Row],[Company]],"52 week low",TRUE))/_FV(Table1[[#This Row],[Company]],"Price")</f>
        <v>0.40931989924433249</v>
      </c>
      <c r="L145" s="7">
        <f>(_FV(Table1[[#This Row],[Company]],"High",TRUE)-_FV(Table1[[#This Row],[Company]],"Low",TRUE))/_FV(Table1[[#This Row],[Company]],"Price")</f>
        <v>1.3696473551637238E-2</v>
      </c>
      <c r="M145" s="7">
        <f>(Table1[day range]/Table1[year range])</f>
        <v>3.3461538461538362E-2</v>
      </c>
      <c r="N145" s="9">
        <f>_FV(Table1[[#This Row],[Company]],"Market cap",TRUE)</f>
        <v>23631204839.68</v>
      </c>
      <c r="O145" s="9">
        <f>_FV(Table1[[#This Row],[Company]],"Previous close",TRUE)*_FV(Table1[[#This Row],[Company]],"Change (%)",TRUE)*_FV(Table1[[#This Row],[Company]],"Shares outstanding",TRUE)</f>
        <v>-114776761.90632586</v>
      </c>
      <c r="P145" s="7">
        <f>(_FV(Table1[[#This Row],[Company]],"Price")-_FV(Table1[[#This Row],[Company]],"52 week low",TRUE))/_FV(Table1[[#This Row],[Company]],"Price",TRUE)</f>
        <v>0.21945843828715372</v>
      </c>
      <c r="Q145" s="3">
        <f>_FV(Table1[[#This Row],[Company]],"52 week low",TRUE)</f>
        <v>49.58</v>
      </c>
      <c r="R145" s="3">
        <f>_FV(Table1[[#This Row],[Company]],"Low")</f>
        <v>63.29</v>
      </c>
      <c r="S145" s="14">
        <f>_FV(Table1[[#This Row],[Company]],"Price")</f>
        <v>63.52</v>
      </c>
      <c r="T145" s="3">
        <f>_FV(Table1[[#This Row],[Company]],"High")</f>
        <v>64.16</v>
      </c>
      <c r="U145" s="3">
        <f>_FV(Table1[[#This Row],[Company]],"52 week high",TRUE)</f>
        <v>75.58</v>
      </c>
      <c r="V145" s="7">
        <f>(_FV(Table1[[#This Row],[Company]],"52 week high",TRUE)-_FV(Table1[[#This Row],[Company]],"Price"))/_FV(Table1[[#This Row],[Company]],"Price",TRUE)</f>
        <v>0.18986146095717876</v>
      </c>
      <c r="W145" s="7">
        <f>((_FV(Table1[[#This Row],[Company]],"Price")-_FV(Table1[[#This Row],[Company]],"52 week low",TRUE))/(Table1[year range]*_FV(Table1[[#This Row],[Company]],"Price")))</f>
        <v>0.53615384615384631</v>
      </c>
      <c r="X145" s="7">
        <f>((_FV(Table1[[#This Row],[Company]],"Price")-_FV(Table1[[#This Row],[Company]],"Low",TRUE))/(_FV(Table1[[#This Row],[Company]],"High",TRUE)-_FV(Table1[[#This Row],[Company]],"Low",TRUE)))</f>
        <v>0.26436781609195936</v>
      </c>
      <c r="Y145" s="3">
        <f>_FV(Table1[[#This Row],[Company]],"Previous close",TRUE)</f>
        <v>63.83</v>
      </c>
      <c r="Z145" s="17">
        <f>_FV(Table1[[#This Row],[Company]],"Change")</f>
        <v>-0.31</v>
      </c>
      <c r="AA145" s="3">
        <f>_FV(Table1[[#This Row],[Company]],"Open")</f>
        <v>63.75</v>
      </c>
      <c r="AB145" s="1">
        <v>9.9338999999999997E-2</v>
      </c>
      <c r="AC145" s="6">
        <f>_FV(Table1[[#This Row],[Company]],"Volume")</f>
        <v>626481</v>
      </c>
      <c r="AD145" s="6">
        <f>_FV(Table1[[#This Row],[Company]],"Volume average",TRUE)</f>
        <v>1993931</v>
      </c>
      <c r="AE145" s="1" t="str">
        <f>_FV(Table1[[#This Row],[Company]],"Year founded",TRUE)</f>
        <v>1970</v>
      </c>
      <c r="AF145" s="6">
        <f>_FV(Table1[[#This Row],[Company]],"Shares outstanding",TRUE)</f>
        <v>370220975.08507001</v>
      </c>
      <c r="AG145" s="1" t="str">
        <f>_FV(Table1[[#This Row],[Company]],"Exchange")</f>
        <v>NYSE</v>
      </c>
      <c r="AH145" s="1" t="str">
        <f>_FV(Table1[[#This Row],[Company]],"Industry")</f>
        <v>REIT - Healthcare Facilities</v>
      </c>
    </row>
    <row r="146" spans="1:34" ht="16.5" x14ac:dyDescent="0.25">
      <c r="A146" s="1">
        <v>205</v>
      </c>
      <c r="B146" s="2" t="e" vm="147">
        <v>#VALUE!</v>
      </c>
      <c r="C146" s="1" t="str">
        <f>_FV(Table1[[#This Row],[Company]],"Ticker symbol",TRUE)</f>
        <v>PEG</v>
      </c>
      <c r="D146" s="5">
        <f>_FV(Table1[[#This Row],[Company]],"P/E",TRUE)</f>
        <v>11.976048</v>
      </c>
      <c r="E146" s="5">
        <f>_FV(Table1[[#This Row],[Company]],"Beta")</f>
        <v>0.36518</v>
      </c>
      <c r="F146" s="7">
        <f>ABS(_FV(Table1[[#This Row],[Company]],"Change (%)",TRUE)/_FV(Table1[[#This Row],[Company]],"Beta"))</f>
        <v>1.3289336765430745E-2</v>
      </c>
      <c r="G146" s="7">
        <f>_FV(Table1[[#This Row],[Company]],"Change (%)",TRUE)</f>
        <v>-4.8529999999999997E-3</v>
      </c>
      <c r="H146" s="7">
        <f>_FV(Table1[[#This Row],[Company]],"Volume")/_FV(Table1[[#This Row],[Company]],"Volume average",TRUE)</f>
        <v>0.12010798580338876</v>
      </c>
      <c r="I146" s="7">
        <f>(Table1[% volume]/(Table1[[#Totals],[% volume]]))</f>
        <v>0.42474683157275367</v>
      </c>
      <c r="J146" s="7">
        <f>_FV(Table1[[#This Row],[Company]],"Volume")/_FV(Table1[[#This Row],[Company]],"Shares outstanding",TRUE)</f>
        <v>7.0575843291707774E-4</v>
      </c>
      <c r="K146" s="7">
        <f>(_FV(Table1[[#This Row],[Company]],"52 week high",TRUE)-_FV(Table1[[#This Row],[Company]],"52 week low",TRUE))/_FV(Table1[[#This Row],[Company]],"Price")</f>
        <v>0.18435427233710502</v>
      </c>
      <c r="L146" s="7">
        <f>(_FV(Table1[[#This Row],[Company]],"High",TRUE)-_FV(Table1[[#This Row],[Company]],"Low",TRUE))/_FV(Table1[[#This Row],[Company]],"Price")</f>
        <v>6.4377682403434534E-3</v>
      </c>
      <c r="M146" s="7">
        <f>(Table1[day range]/Table1[year range])</f>
        <v>3.4920634920635484E-2</v>
      </c>
      <c r="N146" s="9">
        <f>_FV(Table1[[#This Row],[Company]],"Market cap",TRUE)</f>
        <v>25918033390.540001</v>
      </c>
      <c r="O146" s="9">
        <f>_FV(Table1[[#This Row],[Company]],"Previous close",TRUE)*_FV(Table1[[#This Row],[Company]],"Change (%)",TRUE)*_FV(Table1[[#This Row],[Company]],"Shares outstanding",TRUE)</f>
        <v>-125780216.04429056</v>
      </c>
      <c r="P146" s="7">
        <f>(_FV(Table1[[#This Row],[Company]],"Price")-_FV(Table1[[#This Row],[Company]],"52 week low",TRUE))/_FV(Table1[[#This Row],[Company]],"Price",TRUE)</f>
        <v>0.12114709325009757</v>
      </c>
      <c r="Q146" s="3">
        <f>_FV(Table1[[#This Row],[Company]],"52 week low",TRUE)</f>
        <v>45.05</v>
      </c>
      <c r="R146" s="3">
        <f>_FV(Table1[[#This Row],[Company]],"Low")</f>
        <v>51.12</v>
      </c>
      <c r="S146" s="14">
        <f>_FV(Table1[[#This Row],[Company]],"Price")</f>
        <v>51.26</v>
      </c>
      <c r="T146" s="3">
        <f>_FV(Table1[[#This Row],[Company]],"High")</f>
        <v>51.45</v>
      </c>
      <c r="U146" s="3">
        <f>_FV(Table1[[#This Row],[Company]],"52 week high",TRUE)</f>
        <v>54.5</v>
      </c>
      <c r="V146" s="7">
        <f>(_FV(Table1[[#This Row],[Company]],"52 week high",TRUE)-_FV(Table1[[#This Row],[Company]],"Price"))/_FV(Table1[[#This Row],[Company]],"Price",TRUE)</f>
        <v>6.3207179087007459E-2</v>
      </c>
      <c r="W146" s="7">
        <f>((_FV(Table1[[#This Row],[Company]],"Price")-_FV(Table1[[#This Row],[Company]],"52 week low",TRUE))/(Table1[year range]*_FV(Table1[[#This Row],[Company]],"Price")))</f>
        <v>0.65714285714285703</v>
      </c>
      <c r="X146" s="7">
        <f>((_FV(Table1[[#This Row],[Company]],"Price")-_FV(Table1[[#This Row],[Company]],"Low",TRUE))/(_FV(Table1[[#This Row],[Company]],"High",TRUE)-_FV(Table1[[#This Row],[Company]],"Low",TRUE)))</f>
        <v>0.42424242424241904</v>
      </c>
      <c r="Y146" s="3">
        <f>_FV(Table1[[#This Row],[Company]],"Previous close",TRUE)</f>
        <v>51.51</v>
      </c>
      <c r="Z146" s="17">
        <f>_FV(Table1[[#This Row],[Company]],"Change")</f>
        <v>-0.25</v>
      </c>
      <c r="AA146" s="3">
        <f>_FV(Table1[[#This Row],[Company]],"Open")</f>
        <v>51.32</v>
      </c>
      <c r="AB146" s="1">
        <v>0.108679</v>
      </c>
      <c r="AC146" s="6">
        <f>_FV(Table1[[#This Row],[Company]],"Volume")</f>
        <v>355113</v>
      </c>
      <c r="AD146" s="6">
        <f>_FV(Table1[[#This Row],[Company]],"Volume average",TRUE)</f>
        <v>2956614.3968254002</v>
      </c>
      <c r="AE146" s="1" t="str">
        <f>_FV(Table1[[#This Row],[Company]],"Year founded",TRUE)</f>
        <v>1985</v>
      </c>
      <c r="AF146" s="6">
        <f>_FV(Table1[[#This Row],[Company]],"Shares outstanding",TRUE)</f>
        <v>503165082.324597</v>
      </c>
      <c r="AG146" s="1" t="str">
        <f>_FV(Table1[[#This Row],[Company]],"Exchange")</f>
        <v>NYSE</v>
      </c>
      <c r="AH146" s="1" t="str">
        <f>_FV(Table1[[#This Row],[Company]],"Industry")</f>
        <v>Utilities - Diversified</v>
      </c>
    </row>
    <row r="147" spans="1:34" ht="16.5" x14ac:dyDescent="0.25">
      <c r="A147" s="1">
        <v>437</v>
      </c>
      <c r="B147" s="2" t="e" vm="148">
        <v>#VALUE!</v>
      </c>
      <c r="C147" s="1" t="str">
        <f>_FV(Table1[[#This Row],[Company]],"Ticker symbol",TRUE)</f>
        <v>NRG</v>
      </c>
      <c r="D147" s="5">
        <f>_FV(Table1[[#This Row],[Company]],"P/E",TRUE)</f>
        <v>-5.810575</v>
      </c>
      <c r="E147" s="5">
        <f>_FV(Table1[[#This Row],[Company]],"Beta")</f>
        <v>1.024799</v>
      </c>
      <c r="F147" s="7">
        <f>ABS(_FV(Table1[[#This Row],[Company]],"Change (%)",TRUE)/_FV(Table1[[#This Row],[Company]],"Beta"))</f>
        <v>4.7053129442944418E-3</v>
      </c>
      <c r="G147" s="7">
        <f>_FV(Table1[[#This Row],[Company]],"Change (%)",TRUE)</f>
        <v>-4.8219999999999999E-3</v>
      </c>
      <c r="H147" s="7">
        <f>_FV(Table1[[#This Row],[Company]],"Volume")/_FV(Table1[[#This Row],[Company]],"Volume average",TRUE)</f>
        <v>0.2966881832246151</v>
      </c>
      <c r="I147" s="7">
        <f>(Table1[% volume]/(Table1[[#Totals],[% volume]]))</f>
        <v>1.0492005585375188</v>
      </c>
      <c r="J147" s="7">
        <f>_FV(Table1[[#This Row],[Company]],"Volume")/_FV(Table1[[#This Row],[Company]],"Shares outstanding",TRUE)</f>
        <v>4.8140734230917425E-3</v>
      </c>
      <c r="K147" s="7">
        <f>(_FV(Table1[[#This Row],[Company]],"52 week high",TRUE)-_FV(Table1[[#This Row],[Company]],"52 week low",TRUE))/_FV(Table1[[#This Row],[Company]],"Price")</f>
        <v>0.36035242290748909</v>
      </c>
      <c r="L147" s="7">
        <f>(_FV(Table1[[#This Row],[Company]],"High",TRUE)-_FV(Table1[[#This Row],[Company]],"Low",TRUE))/_FV(Table1[[#This Row],[Company]],"Price")</f>
        <v>1.2334801762114588E-2</v>
      </c>
      <c r="M147" s="7">
        <f>(Table1[day range]/Table1[year range])</f>
        <v>3.4229828850855876E-2</v>
      </c>
      <c r="N147" s="9">
        <f>_FV(Table1[[#This Row],[Company]],"Market cap",TRUE)</f>
        <v>10359076472.700001</v>
      </c>
      <c r="O147" s="9">
        <f>_FV(Table1[[#This Row],[Company]],"Previous close",TRUE)*_FV(Table1[[#This Row],[Company]],"Change (%)",TRUE)*_FV(Table1[[#This Row],[Company]],"Shares outstanding",TRUE)</f>
        <v>-49951466.751359381</v>
      </c>
      <c r="P147" s="7">
        <f>(_FV(Table1[[#This Row],[Company]],"Price")-_FV(Table1[[#This Row],[Company]],"52 week low",TRUE))/_FV(Table1[[#This Row],[Company]],"Price",TRUE)</f>
        <v>0.32745961820851688</v>
      </c>
      <c r="Q147" s="3">
        <f>_FV(Table1[[#This Row],[Company]],"52 week low",TRUE)</f>
        <v>22.9</v>
      </c>
      <c r="R147" s="3">
        <f>_FV(Table1[[#This Row],[Company]],"Low")</f>
        <v>33.96</v>
      </c>
      <c r="S147" s="14">
        <f>_FV(Table1[[#This Row],[Company]],"Price")</f>
        <v>34.049999999999997</v>
      </c>
      <c r="T147" s="3">
        <f>_FV(Table1[[#This Row],[Company]],"High")</f>
        <v>34.380000000000003</v>
      </c>
      <c r="U147" s="3">
        <f>_FV(Table1[[#This Row],[Company]],"52 week high",TRUE)</f>
        <v>35.17</v>
      </c>
      <c r="V147" s="7">
        <f>(_FV(Table1[[#This Row],[Company]],"52 week high",TRUE)-_FV(Table1[[#This Row],[Company]],"Price"))/_FV(Table1[[#This Row],[Company]],"Price",TRUE)</f>
        <v>3.2892804698972239E-2</v>
      </c>
      <c r="W147" s="7">
        <f>((_FV(Table1[[#This Row],[Company]],"Price")-_FV(Table1[[#This Row],[Company]],"52 week low",TRUE))/(Table1[year range]*_FV(Table1[[#This Row],[Company]],"Price")))</f>
        <v>0.9087204563977177</v>
      </c>
      <c r="X147" s="7">
        <f>((_FV(Table1[[#This Row],[Company]],"Price")-_FV(Table1[[#This Row],[Company]],"Low",TRUE))/(_FV(Table1[[#This Row],[Company]],"High",TRUE)-_FV(Table1[[#This Row],[Company]],"Low",TRUE)))</f>
        <v>0.21428571428570461</v>
      </c>
      <c r="Y147" s="3">
        <f>_FV(Table1[[#This Row],[Company]],"Previous close",TRUE)</f>
        <v>34.215000000000003</v>
      </c>
      <c r="Z147" s="17">
        <f>_FV(Table1[[#This Row],[Company]],"Change")</f>
        <v>-0.16500000000000001</v>
      </c>
      <c r="AA147" s="3">
        <f>_FV(Table1[[#This Row],[Company]],"Open")</f>
        <v>34.36</v>
      </c>
      <c r="AB147" s="1">
        <v>4.0105000000000002E-2</v>
      </c>
      <c r="AC147" s="6">
        <f>_FV(Table1[[#This Row],[Company]],"Volume")</f>
        <v>1457529</v>
      </c>
      <c r="AD147" s="6">
        <f>_FV(Table1[[#This Row],[Company]],"Volume average",TRUE)</f>
        <v>4912662.796875</v>
      </c>
      <c r="AE147" s="1" t="str">
        <f>_FV(Table1[[#This Row],[Company]],"Year founded",TRUE)</f>
        <v>1992</v>
      </c>
      <c r="AF147" s="6">
        <f>_FV(Table1[[#This Row],[Company]],"Shares outstanding",TRUE)</f>
        <v>302764181.578255</v>
      </c>
      <c r="AG147" s="1" t="str">
        <f>_FV(Table1[[#This Row],[Company]],"Exchange")</f>
        <v>NYSE</v>
      </c>
      <c r="AH147" s="1" t="str">
        <f>_FV(Table1[[#This Row],[Company]],"Industry")</f>
        <v>Utilities - Independent Power Producers</v>
      </c>
    </row>
    <row r="148" spans="1:34" ht="16.5" x14ac:dyDescent="0.25">
      <c r="A148" s="1">
        <v>412</v>
      </c>
      <c r="B148" s="2" t="e" vm="149">
        <v>#VALUE!</v>
      </c>
      <c r="C148" s="1" t="str">
        <f>_FV(Table1[[#This Row],[Company]],"Ticker symbol",TRUE)</f>
        <v>IVZ</v>
      </c>
      <c r="D148" s="5">
        <f>_FV(Table1[[#This Row],[Company]],"P/E",TRUE)</f>
        <v>8.849558</v>
      </c>
      <c r="E148" s="5">
        <f>_FV(Table1[[#This Row],[Company]],"Beta")</f>
        <v>1.6956580000000001</v>
      </c>
      <c r="F148" s="7">
        <f>ABS(_FV(Table1[[#This Row],[Company]],"Change (%)",TRUE)/_FV(Table1[[#This Row],[Company]],"Beta"))</f>
        <v>2.7818109548033857E-3</v>
      </c>
      <c r="G148" s="7">
        <f>_FV(Table1[[#This Row],[Company]],"Change (%)",TRUE)</f>
        <v>-4.7169999999999998E-3</v>
      </c>
      <c r="H148" s="7">
        <f>_FV(Table1[[#This Row],[Company]],"Volume")/_FV(Table1[[#This Row],[Company]],"Volume average",TRUE)</f>
        <v>0.22864962168264469</v>
      </c>
      <c r="I148" s="7">
        <f>(Table1[% volume]/(Table1[[#Totals],[% volume]]))</f>
        <v>0.80859071693192952</v>
      </c>
      <c r="J148" s="7">
        <f>_FV(Table1[[#This Row],[Company]],"Volume")/_FV(Table1[[#This Row],[Company]],"Shares outstanding",TRUE)</f>
        <v>2.1488501659347151E-3</v>
      </c>
      <c r="K148" s="7">
        <f>(_FV(Table1[[#This Row],[Company]],"52 week high",TRUE)-_FV(Table1[[#This Row],[Company]],"52 week low",TRUE))/_FV(Table1[[#This Row],[Company]],"Price")</f>
        <v>0.53988941548183245</v>
      </c>
      <c r="L148" s="7">
        <f>(_FV(Table1[[#This Row],[Company]],"High",TRUE)-_FV(Table1[[#This Row],[Company]],"Low",TRUE))/_FV(Table1[[#This Row],[Company]],"Price")</f>
        <v>1.8558451816745619E-2</v>
      </c>
      <c r="M148" s="7">
        <f>(Table1[day range]/Table1[year range])</f>
        <v>3.437454279444032E-2</v>
      </c>
      <c r="N148" s="9">
        <f>_FV(Table1[[#This Row],[Company]],"Market cap",TRUE)</f>
        <v>10353393136.799999</v>
      </c>
      <c r="O148" s="9">
        <f>_FV(Table1[[#This Row],[Company]],"Previous close",TRUE)*_FV(Table1[[#This Row],[Company]],"Change (%)",TRUE)*_FV(Table1[[#This Row],[Company]],"Shares outstanding",TRUE)</f>
        <v>-48836955.426285565</v>
      </c>
      <c r="P148" s="7">
        <f>(_FV(Table1[[#This Row],[Company]],"Price")-_FV(Table1[[#This Row],[Company]],"52 week low",TRUE))/_FV(Table1[[#This Row],[Company]],"Price",TRUE)</f>
        <v>2.211690363349126E-2</v>
      </c>
      <c r="Q148" s="3">
        <f>_FV(Table1[[#This Row],[Company]],"52 week low",TRUE)</f>
        <v>24.76</v>
      </c>
      <c r="R148" s="3">
        <f>_FV(Table1[[#This Row],[Company]],"Low")</f>
        <v>25.080100000000002</v>
      </c>
      <c r="S148" s="14">
        <f>_FV(Table1[[#This Row],[Company]],"Price")</f>
        <v>25.32</v>
      </c>
      <c r="T148" s="3">
        <f>_FV(Table1[[#This Row],[Company]],"High")</f>
        <v>25.55</v>
      </c>
      <c r="U148" s="3">
        <f>_FV(Table1[[#This Row],[Company]],"52 week high",TRUE)</f>
        <v>38.43</v>
      </c>
      <c r="V148" s="7">
        <f>(_FV(Table1[[#This Row],[Company]],"52 week high",TRUE)-_FV(Table1[[#This Row],[Company]],"Price"))/_FV(Table1[[#This Row],[Company]],"Price",TRUE)</f>
        <v>0.51777251184834117</v>
      </c>
      <c r="W148" s="7">
        <f>((_FV(Table1[[#This Row],[Company]],"Price")-_FV(Table1[[#This Row],[Company]],"52 week low",TRUE))/(Table1[year range]*_FV(Table1[[#This Row],[Company]],"Price")))</f>
        <v>4.0965618141916516E-2</v>
      </c>
      <c r="X148" s="7">
        <f>((_FV(Table1[[#This Row],[Company]],"Price")-_FV(Table1[[#This Row],[Company]],"Low",TRUE))/(_FV(Table1[[#This Row],[Company]],"High",TRUE)-_FV(Table1[[#This Row],[Company]],"Low",TRUE)))</f>
        <v>0.51053415620344567</v>
      </c>
      <c r="Y148" s="3">
        <f>_FV(Table1[[#This Row],[Company]],"Previous close",TRUE)</f>
        <v>25.44</v>
      </c>
      <c r="Z148" s="17">
        <f>_FV(Table1[[#This Row],[Company]],"Change")</f>
        <v>-0.12</v>
      </c>
      <c r="AA148" s="3">
        <f>_FV(Table1[[#This Row],[Company]],"Open")</f>
        <v>25.38</v>
      </c>
      <c r="AB148" s="1">
        <v>4.3874000000000003E-2</v>
      </c>
      <c r="AC148" s="6">
        <f>_FV(Table1[[#This Row],[Company]],"Volume")</f>
        <v>874524</v>
      </c>
      <c r="AD148" s="6">
        <f>_FV(Table1[[#This Row],[Company]],"Volume average",TRUE)</f>
        <v>3824734.078125</v>
      </c>
      <c r="AE148" s="1" t="str">
        <f>_FV(Table1[[#This Row],[Company]],"Year founded",TRUE)</f>
        <v>1935</v>
      </c>
      <c r="AF148" s="6">
        <f>_FV(Table1[[#This Row],[Company]],"Shares outstanding",TRUE)</f>
        <v>406973000.66037703</v>
      </c>
      <c r="AG148" s="1" t="str">
        <f>_FV(Table1[[#This Row],[Company]],"Exchange")</f>
        <v>NYSE</v>
      </c>
      <c r="AH148" s="1" t="str">
        <f>_FV(Table1[[#This Row],[Company]],"Industry")</f>
        <v>Asset Management</v>
      </c>
    </row>
    <row r="149" spans="1:34" ht="16.5" x14ac:dyDescent="0.25">
      <c r="A149" s="1">
        <v>278</v>
      </c>
      <c r="B149" s="2" t="e" vm="150">
        <v>#VALUE!</v>
      </c>
      <c r="C149" s="1" t="str">
        <f>_FV(Table1[[#This Row],[Company]],"Ticker symbol",TRUE)</f>
        <v>BBY</v>
      </c>
      <c r="D149" s="5">
        <f>_FV(Table1[[#This Row],[Company]],"P/E",TRUE)</f>
        <v>22.624434000000001</v>
      </c>
      <c r="E149" s="5">
        <f>_FV(Table1[[#This Row],[Company]],"Beta")</f>
        <v>0.77084699999999995</v>
      </c>
      <c r="F149" s="7">
        <f>ABS(_FV(Table1[[#This Row],[Company]],"Change (%)",TRUE)/_FV(Table1[[#This Row],[Company]],"Beta"))</f>
        <v>6.0427036753078105E-3</v>
      </c>
      <c r="G149" s="7">
        <f>_FV(Table1[[#This Row],[Company]],"Change (%)",TRUE)</f>
        <v>-4.6579999999999998E-3</v>
      </c>
      <c r="H149" s="7">
        <f>_FV(Table1[[#This Row],[Company]],"Volume")/_FV(Table1[[#This Row],[Company]],"Volume average",TRUE)</f>
        <v>0.11699454207096291</v>
      </c>
      <c r="I149" s="7">
        <f>(Table1[% volume]/(Table1[[#Totals],[% volume]]))</f>
        <v>0.41373652820464396</v>
      </c>
      <c r="J149" s="7">
        <f>_FV(Table1[[#This Row],[Company]],"Volume")/_FV(Table1[[#This Row],[Company]],"Shares outstanding",TRUE)</f>
        <v>1.2698153507922723E-3</v>
      </c>
      <c r="K149" s="7">
        <f>(_FV(Table1[[#This Row],[Company]],"52 week high",TRUE)-_FV(Table1[[#This Row],[Company]],"52 week low",TRUE))/_FV(Table1[[#This Row],[Company]],"Price")</f>
        <v>0.36773560379565839</v>
      </c>
      <c r="L149" s="7">
        <f>(_FV(Table1[[#This Row],[Company]],"High",TRUE)-_FV(Table1[[#This Row],[Company]],"Low",TRUE))/_FV(Table1[[#This Row],[Company]],"Price")</f>
        <v>8.0592746652801833E-3</v>
      </c>
      <c r="M149" s="7">
        <f>(Table1[day range]/Table1[year range])</f>
        <v>2.1915948801515893E-2</v>
      </c>
      <c r="N149" s="9">
        <f>_FV(Table1[[#This Row],[Company]],"Market cap",TRUE)</f>
        <v>21455902342.810001</v>
      </c>
      <c r="O149" s="9">
        <f>_FV(Table1[[#This Row],[Company]],"Previous close",TRUE)*_FV(Table1[[#This Row],[Company]],"Change (%)",TRUE)*_FV(Table1[[#This Row],[Company]],"Shares outstanding",TRUE)</f>
        <v>-99941593.112808913</v>
      </c>
      <c r="P149" s="7">
        <f>(_FV(Table1[[#This Row],[Company]],"Price")-_FV(Table1[[#This Row],[Company]],"52 week low",TRUE))/_FV(Table1[[#This Row],[Company]],"Price",TRUE)</f>
        <v>0.32913037826595615</v>
      </c>
      <c r="Q149" s="3">
        <f>_FV(Table1[[#This Row],[Company]],"52 week low",TRUE)</f>
        <v>51.61</v>
      </c>
      <c r="R149" s="3">
        <f>_FV(Table1[[#This Row],[Company]],"Low")</f>
        <v>76.63</v>
      </c>
      <c r="S149" s="14">
        <f>_FV(Table1[[#This Row],[Company]],"Price")</f>
        <v>76.930000000000007</v>
      </c>
      <c r="T149" s="3">
        <f>_FV(Table1[[#This Row],[Company]],"High")</f>
        <v>77.25</v>
      </c>
      <c r="U149" s="3">
        <f>_FV(Table1[[#This Row],[Company]],"52 week high",TRUE)</f>
        <v>79.899900000000002</v>
      </c>
      <c r="V149" s="7">
        <f>(_FV(Table1[[#This Row],[Company]],"52 week high",TRUE)-_FV(Table1[[#This Row],[Company]],"Price"))/_FV(Table1[[#This Row],[Company]],"Price",TRUE)</f>
        <v>3.8605225529702268E-2</v>
      </c>
      <c r="W149" s="7">
        <f>((_FV(Table1[[#This Row],[Company]],"Price")-_FV(Table1[[#This Row],[Company]],"52 week low",TRUE))/(Table1[year range]*_FV(Table1[[#This Row],[Company]],"Price")))</f>
        <v>0.89501907041028794</v>
      </c>
      <c r="X149" s="7">
        <f>((_FV(Table1[[#This Row],[Company]],"Price")-_FV(Table1[[#This Row],[Company]],"Low",TRUE))/(_FV(Table1[[#This Row],[Company]],"High",TRUE)-_FV(Table1[[#This Row],[Company]],"Low",TRUE)))</f>
        <v>0.48387096774195026</v>
      </c>
      <c r="Y149" s="3">
        <f>_FV(Table1[[#This Row],[Company]],"Previous close",TRUE)</f>
        <v>77.290000000000006</v>
      </c>
      <c r="Z149" s="17">
        <f>_FV(Table1[[#This Row],[Company]],"Change")</f>
        <v>-0.36</v>
      </c>
      <c r="AA149" s="3">
        <f>_FV(Table1[[#This Row],[Company]],"Open")</f>
        <v>76.88</v>
      </c>
      <c r="AB149" s="1">
        <v>7.7438000000000007E-2</v>
      </c>
      <c r="AC149" s="6">
        <f>_FV(Table1[[#This Row],[Company]],"Volume")</f>
        <v>352504</v>
      </c>
      <c r="AD149" s="6">
        <f>_FV(Table1[[#This Row],[Company]],"Volume average",TRUE)</f>
        <v>3012995.25396825</v>
      </c>
      <c r="AE149" s="1" t="str">
        <f>_FV(Table1[[#This Row],[Company]],"Year founded",TRUE)</f>
        <v>1966</v>
      </c>
      <c r="AF149" s="6">
        <f>_FV(Table1[[#This Row],[Company]],"Shares outstanding",TRUE)</f>
        <v>277602566.21568102</v>
      </c>
      <c r="AG149" s="1" t="str">
        <f>_FV(Table1[[#This Row],[Company]],"Exchange")</f>
        <v>NYSE</v>
      </c>
      <c r="AH149" s="1" t="str">
        <f>_FV(Table1[[#This Row],[Company]],"Industry")</f>
        <v>Specialty Retail</v>
      </c>
    </row>
    <row r="150" spans="1:34" ht="16.5" x14ac:dyDescent="0.25">
      <c r="A150" s="1">
        <v>293</v>
      </c>
      <c r="B150" s="2" t="e" vm="151">
        <v>#VALUE!</v>
      </c>
      <c r="C150" s="1" t="str">
        <f>_FV(Table1[[#This Row],[Company]],"Ticker symbol",TRUE)</f>
        <v>TXT</v>
      </c>
      <c r="D150" s="5">
        <f>_FV(Table1[[#This Row],[Company]],"P/E",TRUE)</f>
        <v>37.453184</v>
      </c>
      <c r="E150" s="5">
        <f>_FV(Table1[[#This Row],[Company]],"Beta")</f>
        <v>1.3914629999999999</v>
      </c>
      <c r="F150" s="7">
        <f>ABS(_FV(Table1[[#This Row],[Company]],"Change (%)",TRUE)/_FV(Table1[[#This Row],[Company]],"Beta"))</f>
        <v>3.3159343798577472E-3</v>
      </c>
      <c r="G150" s="7">
        <f>_FV(Table1[[#This Row],[Company]],"Change (%)",TRUE)</f>
        <v>-4.614E-3</v>
      </c>
      <c r="H150" s="7">
        <f>_FV(Table1[[#This Row],[Company]],"Volume")/_FV(Table1[[#This Row],[Company]],"Volume average",TRUE)</f>
        <v>0.14616708985742635</v>
      </c>
      <c r="I150" s="7">
        <f>(Table1[% volume]/(Table1[[#Totals],[% volume]]))</f>
        <v>0.51690158553470777</v>
      </c>
      <c r="J150" s="7">
        <f>_FV(Table1[[#This Row],[Company]],"Volume")/_FV(Table1[[#This Row],[Company]],"Shares outstanding",TRUE)</f>
        <v>9.3677254477568886E-4</v>
      </c>
      <c r="K150" s="7">
        <f>(_FV(Table1[[#This Row],[Company]],"52 week high",TRUE)-_FV(Table1[[#This Row],[Company]],"52 week low",TRUE))/_FV(Table1[[#This Row],[Company]],"Price")</f>
        <v>0.33079108718408845</v>
      </c>
      <c r="L150" s="7">
        <f>(_FV(Table1[[#This Row],[Company]],"High",TRUE)-_FV(Table1[[#This Row],[Company]],"Low",TRUE))/_FV(Table1[[#This Row],[Company]],"Price")</f>
        <v>8.6735456856587151E-3</v>
      </c>
      <c r="M150" s="7">
        <f>(Table1[day range]/Table1[year range])</f>
        <v>2.6220614828209695E-2</v>
      </c>
      <c r="N150" s="9">
        <f>_FV(Table1[[#This Row],[Company]],"Market cap",TRUE)</f>
        <v>16608748160.66</v>
      </c>
      <c r="O150" s="9">
        <f>_FV(Table1[[#This Row],[Company]],"Previous close",TRUE)*_FV(Table1[[#This Row],[Company]],"Change (%)",TRUE)*_FV(Table1[[#This Row],[Company]],"Shares outstanding",TRUE)</f>
        <v>-76632764.01328519</v>
      </c>
      <c r="P150" s="7">
        <f>(_FV(Table1[[#This Row],[Company]],"Price")-_FV(Table1[[#This Row],[Company]],"52 week low",TRUE))/_FV(Table1[[#This Row],[Company]],"Price",TRUE)</f>
        <v>0.29355465829220878</v>
      </c>
      <c r="Q150" s="3">
        <f>_FV(Table1[[#This Row],[Company]],"52 week low",TRUE)</f>
        <v>47.24</v>
      </c>
      <c r="R150" s="3">
        <f>_FV(Table1[[#This Row],[Company]],"Low")</f>
        <v>66.55</v>
      </c>
      <c r="S150" s="14">
        <f>_FV(Table1[[#This Row],[Company]],"Price")</f>
        <v>66.87</v>
      </c>
      <c r="T150" s="3">
        <f>_FV(Table1[[#This Row],[Company]],"High")</f>
        <v>67.13</v>
      </c>
      <c r="U150" s="3">
        <f>_FV(Table1[[#This Row],[Company]],"52 week high",TRUE)</f>
        <v>69.36</v>
      </c>
      <c r="V150" s="7">
        <f>(_FV(Table1[[#This Row],[Company]],"52 week high",TRUE)-_FV(Table1[[#This Row],[Company]],"Price"))/_FV(Table1[[#This Row],[Company]],"Price",TRUE)</f>
        <v>3.723642889187969E-2</v>
      </c>
      <c r="W150" s="7">
        <f>((_FV(Table1[[#This Row],[Company]],"Price")-_FV(Table1[[#This Row],[Company]],"52 week low",TRUE))/(Table1[year range]*_FV(Table1[[#This Row],[Company]],"Price")))</f>
        <v>0.88743218806509971</v>
      </c>
      <c r="X150" s="7">
        <f>((_FV(Table1[[#This Row],[Company]],"Price")-_FV(Table1[[#This Row],[Company]],"Low",TRUE))/(_FV(Table1[[#This Row],[Company]],"High",TRUE)-_FV(Table1[[#This Row],[Company]],"Low",TRUE)))</f>
        <v>0.5517241379310488</v>
      </c>
      <c r="Y150" s="3">
        <f>_FV(Table1[[#This Row],[Company]],"Previous close",TRUE)</f>
        <v>67.180000000000007</v>
      </c>
      <c r="Z150" s="17">
        <f>_FV(Table1[[#This Row],[Company]],"Change")</f>
        <v>-0.31</v>
      </c>
      <c r="AA150" s="3">
        <f>_FV(Table1[[#This Row],[Company]],"Open")</f>
        <v>67.13</v>
      </c>
      <c r="AB150" s="1">
        <v>7.2231000000000004E-2</v>
      </c>
      <c r="AC150" s="6">
        <f>_FV(Table1[[#This Row],[Company]],"Volume")</f>
        <v>231596</v>
      </c>
      <c r="AD150" s="6">
        <f>_FV(Table1[[#This Row],[Company]],"Volume average",TRUE)</f>
        <v>1584460.6349206399</v>
      </c>
      <c r="AE150" s="1" t="str">
        <f>_FV(Table1[[#This Row],[Company]],"Year founded",TRUE)</f>
        <v>1923</v>
      </c>
      <c r="AF150" s="6">
        <f>_FV(Table1[[#This Row],[Company]],"Shares outstanding",TRUE)</f>
        <v>247227570.11997601</v>
      </c>
      <c r="AG150" s="1" t="str">
        <f>_FV(Table1[[#This Row],[Company]],"Exchange")</f>
        <v>NYSE</v>
      </c>
      <c r="AH150" s="1" t="str">
        <f>_FV(Table1[[#This Row],[Company]],"Industry")</f>
        <v>Aerospace &amp; Defense</v>
      </c>
    </row>
    <row r="151" spans="1:34" ht="16.5" x14ac:dyDescent="0.25">
      <c r="A151" s="1">
        <v>428</v>
      </c>
      <c r="B151" s="2" t="e" vm="152">
        <v>#VALUE!</v>
      </c>
      <c r="C151" s="1" t="str">
        <f>_FV(Table1[[#This Row],[Company]],"Ticker symbol",TRUE)</f>
        <v>UDR</v>
      </c>
      <c r="D151" s="5">
        <f>_FV(Table1[[#This Row],[Company]],"P/E",TRUE)</f>
        <v>90.909091000000004</v>
      </c>
      <c r="E151" s="5">
        <f>_FV(Table1[[#This Row],[Company]],"Beta")</f>
        <v>0.42410700000000001</v>
      </c>
      <c r="F151" s="7">
        <f>ABS(_FV(Table1[[#This Row],[Company]],"Change (%)",TRUE)/_FV(Table1[[#This Row],[Company]],"Beta"))</f>
        <v>1.0839245756377519E-2</v>
      </c>
      <c r="G151" s="7">
        <f>_FV(Table1[[#This Row],[Company]],"Change (%)",TRUE)</f>
        <v>-4.5970000000000004E-3</v>
      </c>
      <c r="H151" s="7">
        <f>_FV(Table1[[#This Row],[Company]],"Volume")/_FV(Table1[[#This Row],[Company]],"Volume average",TRUE)</f>
        <v>0.15448706371271151</v>
      </c>
      <c r="I151" s="7">
        <f>(Table1[% volume]/(Table1[[#Totals],[% volume]]))</f>
        <v>0.54632412984067358</v>
      </c>
      <c r="J151" s="7">
        <f>_FV(Table1[[#This Row],[Company]],"Volume")/_FV(Table1[[#This Row],[Company]],"Shares outstanding",TRUE)</f>
        <v>8.5296045743031644E-4</v>
      </c>
      <c r="K151" s="7">
        <f>(_FV(Table1[[#This Row],[Company]],"52 week high",TRUE)-_FV(Table1[[#This Row],[Company]],"52 week low",TRUE))/_FV(Table1[[#This Row],[Company]],"Price")</f>
        <v>0.1910979989738327</v>
      </c>
      <c r="L151" s="7">
        <f>(_FV(Table1[[#This Row],[Company]],"High",TRUE)-_FV(Table1[[#This Row],[Company]],"Low",TRUE))/_FV(Table1[[#This Row],[Company]],"Price")</f>
        <v>1.0261672652642528E-2</v>
      </c>
      <c r="M151" s="7">
        <f>(Table1[day range]/Table1[year range])</f>
        <v>5.3698483017855528E-2</v>
      </c>
      <c r="N151" s="9">
        <f>_FV(Table1[[#This Row],[Company]],"Market cap",TRUE)</f>
        <v>10407355748.639999</v>
      </c>
      <c r="O151" s="9">
        <f>_FV(Table1[[#This Row],[Company]],"Previous close",TRUE)*_FV(Table1[[#This Row],[Company]],"Change (%)",TRUE)*_FV(Table1[[#This Row],[Company]],"Shares outstanding",TRUE)</f>
        <v>-47842614.376498036</v>
      </c>
      <c r="P151" s="7">
        <f>(_FV(Table1[[#This Row],[Company]],"Price")-_FV(Table1[[#This Row],[Company]],"52 week low",TRUE))/_FV(Table1[[#This Row],[Company]],"Price",TRUE)</f>
        <v>0.15649050795279618</v>
      </c>
      <c r="Q151" s="3">
        <f>_FV(Table1[[#This Row],[Company]],"52 week low",TRUE)</f>
        <v>32.880000000000003</v>
      </c>
      <c r="R151" s="3">
        <f>_FV(Table1[[#This Row],[Company]],"Low")</f>
        <v>38.814999999999998</v>
      </c>
      <c r="S151" s="14">
        <f>_FV(Table1[[#This Row],[Company]],"Price")</f>
        <v>38.979999999999997</v>
      </c>
      <c r="T151" s="3">
        <f>_FV(Table1[[#This Row],[Company]],"High")</f>
        <v>39.215000000000003</v>
      </c>
      <c r="U151" s="3">
        <f>_FV(Table1[[#This Row],[Company]],"52 week high",TRUE)</f>
        <v>40.329000000000001</v>
      </c>
      <c r="V151" s="7">
        <f>(_FV(Table1[[#This Row],[Company]],"52 week high",TRUE)-_FV(Table1[[#This Row],[Company]],"Price"))/_FV(Table1[[#This Row],[Company]],"Price",TRUE)</f>
        <v>3.4607491021036531E-2</v>
      </c>
      <c r="W151" s="7">
        <f>((_FV(Table1[[#This Row],[Company]],"Price")-_FV(Table1[[#This Row],[Company]],"52 week low",TRUE))/(Table1[year range]*_FV(Table1[[#This Row],[Company]],"Price")))</f>
        <v>0.81890186602228432</v>
      </c>
      <c r="X151" s="7">
        <f>((_FV(Table1[[#This Row],[Company]],"Price")-_FV(Table1[[#This Row],[Company]],"Low",TRUE))/(_FV(Table1[[#This Row],[Company]],"High",TRUE)-_FV(Table1[[#This Row],[Company]],"Low",TRUE)))</f>
        <v>0.41249999999999198</v>
      </c>
      <c r="Y151" s="3">
        <f>_FV(Table1[[#This Row],[Company]],"Previous close",TRUE)</f>
        <v>39.159999999999997</v>
      </c>
      <c r="Z151" s="17">
        <f>_FV(Table1[[#This Row],[Company]],"Change")</f>
        <v>-0.18</v>
      </c>
      <c r="AA151" s="3">
        <f>_FV(Table1[[#This Row],[Company]],"Open")</f>
        <v>39.15</v>
      </c>
      <c r="AB151" s="1">
        <v>4.1341999999999997E-2</v>
      </c>
      <c r="AC151" s="6">
        <f>_FV(Table1[[#This Row],[Company]],"Volume")</f>
        <v>226687</v>
      </c>
      <c r="AD151" s="6">
        <f>_FV(Table1[[#This Row],[Company]],"Volume average",TRUE)</f>
        <v>1467352.6349206399</v>
      </c>
      <c r="AE151" s="1" t="str">
        <f>_FV(Table1[[#This Row],[Company]],"Year founded",TRUE)</f>
        <v>1972</v>
      </c>
      <c r="AF151" s="6">
        <f>_FV(Table1[[#This Row],[Company]],"Shares outstanding",TRUE)</f>
        <v>265764957.830439</v>
      </c>
      <c r="AG151" s="1" t="str">
        <f>_FV(Table1[[#This Row],[Company]],"Exchange")</f>
        <v>NYSE</v>
      </c>
      <c r="AH151" s="1" t="str">
        <f>_FV(Table1[[#This Row],[Company]],"Industry")</f>
        <v>REIT - Residential</v>
      </c>
    </row>
    <row r="152" spans="1:34" ht="16.5" x14ac:dyDescent="0.25">
      <c r="A152" s="1">
        <v>203</v>
      </c>
      <c r="B152" s="2" t="e" vm="153">
        <v>#VALUE!</v>
      </c>
      <c r="C152" s="1" t="str">
        <f>_FV(Table1[[#This Row],[Company]],"Ticker symbol",TRUE)</f>
        <v>ALGN</v>
      </c>
      <c r="D152" s="5">
        <f>_FV(Table1[[#This Row],[Company]],"P/E",TRUE)</f>
        <v>102.04081600000001</v>
      </c>
      <c r="E152" s="5">
        <f>_FV(Table1[[#This Row],[Company]],"Beta")</f>
        <v>1.5005250000000001</v>
      </c>
      <c r="F152" s="7">
        <f>ABS(_FV(Table1[[#This Row],[Company]],"Change (%)",TRUE)/_FV(Table1[[#This Row],[Company]],"Beta"))</f>
        <v>3.0602622415487907E-3</v>
      </c>
      <c r="G152" s="7">
        <f>_FV(Table1[[#This Row],[Company]],"Change (%)",TRUE)</f>
        <v>-4.5919999999999997E-3</v>
      </c>
      <c r="H152" s="7">
        <f>_FV(Table1[[#This Row],[Company]],"Volume")/_FV(Table1[[#This Row],[Company]],"Volume average",TRUE)</f>
        <v>0.15780269078397408</v>
      </c>
      <c r="I152" s="7">
        <f>(Table1[% volume]/(Table1[[#Totals],[% volume]]))</f>
        <v>0.55804942923501155</v>
      </c>
      <c r="J152" s="7">
        <f>_FV(Table1[[#This Row],[Company]],"Volume")/_FV(Table1[[#This Row],[Company]],"Shares outstanding",TRUE)</f>
        <v>1.4119692405840079E-3</v>
      </c>
      <c r="K152" s="7">
        <f>(_FV(Table1[[#This Row],[Company]],"52 week high",TRUE)-_FV(Table1[[#This Row],[Company]],"52 week low",TRUE))/_FV(Table1[[#This Row],[Company]],"Price")</f>
        <v>0.60362193481066528</v>
      </c>
      <c r="L152" s="7">
        <f>(_FV(Table1[[#This Row],[Company]],"High",TRUE)-_FV(Table1[[#This Row],[Company]],"Low",TRUE))/_FV(Table1[[#This Row],[Company]],"Price")</f>
        <v>8.981245022928944E-3</v>
      </c>
      <c r="M152" s="7">
        <f>(Table1[day range]/Table1[year range])</f>
        <v>1.4878924215611947E-2</v>
      </c>
      <c r="N152" s="9">
        <f>_FV(Table1[[#This Row],[Company]],"Market cap",TRUE)</f>
        <v>29276669889</v>
      </c>
      <c r="O152" s="9">
        <f>_FV(Table1[[#This Row],[Company]],"Previous close",TRUE)*_FV(Table1[[#This Row],[Company]],"Change (%)",TRUE)*_FV(Table1[[#This Row],[Company]],"Shares outstanding",TRUE)</f>
        <v>-134438468.13028792</v>
      </c>
      <c r="P152" s="7">
        <f>(_FV(Table1[[#This Row],[Company]],"Price")-_FV(Table1[[#This Row],[Company]],"52 week low",TRUE))/_FV(Table1[[#This Row],[Company]],"Price",TRUE)</f>
        <v>0.54642337369909655</v>
      </c>
      <c r="Q152" s="3">
        <f>_FV(Table1[[#This Row],[Company]],"52 week low",TRUE)</f>
        <v>165.179</v>
      </c>
      <c r="R152" s="3">
        <f>_FV(Table1[[#This Row],[Company]],"Low")</f>
        <v>364.08</v>
      </c>
      <c r="S152" s="14">
        <f>_FV(Table1[[#This Row],[Company]],"Price")</f>
        <v>364.17</v>
      </c>
      <c r="T152" s="3">
        <f>_FV(Table1[[#This Row],[Company]],"High")</f>
        <v>367.35070000000002</v>
      </c>
      <c r="U152" s="3">
        <f>_FV(Table1[[#This Row],[Company]],"52 week high",TRUE)</f>
        <v>385</v>
      </c>
      <c r="V152" s="7">
        <f>(_FV(Table1[[#This Row],[Company]],"52 week high",TRUE)-_FV(Table1[[#This Row],[Company]],"Price"))/_FV(Table1[[#This Row],[Company]],"Price",TRUE)</f>
        <v>5.7198561111568728E-2</v>
      </c>
      <c r="W152" s="7">
        <f>((_FV(Table1[[#This Row],[Company]],"Price")-_FV(Table1[[#This Row],[Company]],"52 week low",TRUE))/(Table1[year range]*_FV(Table1[[#This Row],[Company]],"Price")))</f>
        <v>0.90524108251713897</v>
      </c>
      <c r="X152" s="7">
        <f>((_FV(Table1[[#This Row],[Company]],"Price")-_FV(Table1[[#This Row],[Company]],"Low",TRUE))/(_FV(Table1[[#This Row],[Company]],"High",TRUE)-_FV(Table1[[#This Row],[Company]],"Low",TRUE)))</f>
        <v>2.7517045280836185E-2</v>
      </c>
      <c r="Y152" s="3">
        <f>_FV(Table1[[#This Row],[Company]],"Previous close",TRUE)</f>
        <v>365.85</v>
      </c>
      <c r="Z152" s="17">
        <f>_FV(Table1[[#This Row],[Company]],"Change")</f>
        <v>-1.68</v>
      </c>
      <c r="AA152" s="3">
        <f>_FV(Table1[[#This Row],[Company]],"Open")</f>
        <v>366.13</v>
      </c>
      <c r="AB152" s="1">
        <v>0.108748</v>
      </c>
      <c r="AC152" s="6">
        <f>_FV(Table1[[#This Row],[Company]],"Volume")</f>
        <v>112991</v>
      </c>
      <c r="AD152" s="6">
        <f>_FV(Table1[[#This Row],[Company]],"Volume average",TRUE)</f>
        <v>716027.08064516098</v>
      </c>
      <c r="AE152" s="1" t="str">
        <f>_FV(Table1[[#This Row],[Company]],"Year founded",TRUE)</f>
        <v>1997</v>
      </c>
      <c r="AF152" s="6">
        <f>_FV(Table1[[#This Row],[Company]],"Shares outstanding",TRUE)</f>
        <v>80023697.933579296</v>
      </c>
      <c r="AG152" s="1" t="str">
        <f>_FV(Table1[[#This Row],[Company]],"Exchange")</f>
        <v>NASDAQ</v>
      </c>
      <c r="AH152" s="1" t="str">
        <f>_FV(Table1[[#This Row],[Company]],"Industry")</f>
        <v>Medical Devices</v>
      </c>
    </row>
    <row r="153" spans="1:34" ht="16.5" x14ac:dyDescent="0.25">
      <c r="A153" s="1">
        <v>341</v>
      </c>
      <c r="B153" s="2" t="e" vm="154">
        <v>#VALUE!</v>
      </c>
      <c r="C153" s="1" t="str">
        <f>_FV(Table1[[#This Row],[Company]],"Ticker symbol",TRUE)</f>
        <v>WRK</v>
      </c>
      <c r="D153" s="5">
        <f>_FV(Table1[[#This Row],[Company]],"P/E",TRUE)</f>
        <v>8.0321289999999994</v>
      </c>
      <c r="E153" s="5">
        <f>_FV(Table1[[#This Row],[Company]],"Beta")</f>
        <v>1.4436960000000001</v>
      </c>
      <c r="F153" s="7">
        <f>ABS(_FV(Table1[[#This Row],[Company]],"Change (%)",TRUE)/_FV(Table1[[#This Row],[Company]],"Beta"))</f>
        <v>3.1744910285821945E-3</v>
      </c>
      <c r="G153" s="7">
        <f>_FV(Table1[[#This Row],[Company]],"Change (%)",TRUE)</f>
        <v>-4.5830000000000003E-3</v>
      </c>
      <c r="H153" s="7">
        <f>_FV(Table1[[#This Row],[Company]],"Volume")/_FV(Table1[[#This Row],[Company]],"Volume average",TRUE)</f>
        <v>0.35937723804762517</v>
      </c>
      <c r="I153" s="7">
        <f>(Table1[% volume]/(Table1[[#Totals],[% volume]]))</f>
        <v>1.270892540400834</v>
      </c>
      <c r="J153" s="7">
        <f>_FV(Table1[[#This Row],[Company]],"Volume")/_FV(Table1[[#This Row],[Company]],"Shares outstanding",TRUE)</f>
        <v>2.2718874063068265E-3</v>
      </c>
      <c r="K153" s="7">
        <f>(_FV(Table1[[#This Row],[Company]],"52 week high",TRUE)-_FV(Table1[[#This Row],[Company]],"52 week low",TRUE))/_FV(Table1[[#This Row],[Company]],"Price")</f>
        <v>0.33238887905082337</v>
      </c>
      <c r="L153" s="7">
        <f>(_FV(Table1[[#This Row],[Company]],"High",TRUE)-_FV(Table1[[#This Row],[Company]],"Low",TRUE))/_FV(Table1[[#This Row],[Company]],"Price")</f>
        <v>2.1604391712413778E-2</v>
      </c>
      <c r="M153" s="7">
        <f>(Table1[day range]/Table1[year range])</f>
        <v>6.4997336174747275E-2</v>
      </c>
      <c r="N153" s="9">
        <f>_FV(Table1[[#This Row],[Company]],"Market cap",TRUE)</f>
        <v>14403641813.040001</v>
      </c>
      <c r="O153" s="9">
        <f>_FV(Table1[[#This Row],[Company]],"Previous close",TRUE)*_FV(Table1[[#This Row],[Company]],"Change (%)",TRUE)*_FV(Table1[[#This Row],[Company]],"Shares outstanding",TRUE)</f>
        <v>-66011890.429162316</v>
      </c>
      <c r="P153" s="7">
        <f>(_FV(Table1[[#This Row],[Company]],"Price")-_FV(Table1[[#This Row],[Company]],"52 week low",TRUE))/_FV(Table1[[#This Row],[Company]],"Price",TRUE)</f>
        <v>6.5344430671152781E-2</v>
      </c>
      <c r="Q153" s="3">
        <f>_FV(Table1[[#This Row],[Company]],"52 week low",TRUE)</f>
        <v>52.78</v>
      </c>
      <c r="R153" s="3">
        <f>_FV(Table1[[#This Row],[Company]],"Low")</f>
        <v>55.8</v>
      </c>
      <c r="S153" s="14">
        <f>_FV(Table1[[#This Row],[Company]],"Price")</f>
        <v>56.47</v>
      </c>
      <c r="T153" s="3">
        <f>_FV(Table1[[#This Row],[Company]],"High")</f>
        <v>57.02</v>
      </c>
      <c r="U153" s="3">
        <f>_FV(Table1[[#This Row],[Company]],"52 week high",TRUE)</f>
        <v>71.55</v>
      </c>
      <c r="V153" s="7">
        <f>(_FV(Table1[[#This Row],[Company]],"52 week high",TRUE)-_FV(Table1[[#This Row],[Company]],"Price"))/_FV(Table1[[#This Row],[Company]],"Price",TRUE)</f>
        <v>0.26704444837967062</v>
      </c>
      <c r="W153" s="7">
        <f>((_FV(Table1[[#This Row],[Company]],"Price")-_FV(Table1[[#This Row],[Company]],"52 week low",TRUE))/(Table1[year range]*_FV(Table1[[#This Row],[Company]],"Price")))</f>
        <v>0.19659030367607877</v>
      </c>
      <c r="X153" s="7">
        <f>((_FV(Table1[[#This Row],[Company]],"Price")-_FV(Table1[[#This Row],[Company]],"Low",TRUE))/(_FV(Table1[[#This Row],[Company]],"High",TRUE)-_FV(Table1[[#This Row],[Company]],"Low",TRUE)))</f>
        <v>0.54918032786885118</v>
      </c>
      <c r="Y153" s="3">
        <f>_FV(Table1[[#This Row],[Company]],"Previous close",TRUE)</f>
        <v>56.73</v>
      </c>
      <c r="Z153" s="17">
        <f>_FV(Table1[[#This Row],[Company]],"Change")</f>
        <v>-0.26</v>
      </c>
      <c r="AA153" s="3">
        <f>_FV(Table1[[#This Row],[Company]],"Open")</f>
        <v>56.96</v>
      </c>
      <c r="AB153" s="1">
        <v>6.0054000000000003E-2</v>
      </c>
      <c r="AC153" s="6">
        <f>_FV(Table1[[#This Row],[Company]],"Volume")</f>
        <v>576828</v>
      </c>
      <c r="AD153" s="6">
        <f>_FV(Table1[[#This Row],[Company]],"Volume average",TRUE)</f>
        <v>1605076.6129032299</v>
      </c>
      <c r="AE153" s="1" t="str">
        <f>_FV(Table1[[#This Row],[Company]],"Year founded",TRUE)</f>
        <v>2015</v>
      </c>
      <c r="AF153" s="6">
        <f>_FV(Table1[[#This Row],[Company]],"Shares outstanding",TRUE)</f>
        <v>253898145.831835</v>
      </c>
      <c r="AG153" s="1" t="str">
        <f>_FV(Table1[[#This Row],[Company]],"Exchange")</f>
        <v>NYSE</v>
      </c>
      <c r="AH153" s="1" t="str">
        <f>_FV(Table1[[#This Row],[Company]],"Industry")</f>
        <v>Packaging &amp; Containers</v>
      </c>
    </row>
    <row r="154" spans="1:34" ht="16.5" x14ac:dyDescent="0.25">
      <c r="A154" s="1">
        <v>175</v>
      </c>
      <c r="B154" s="2" t="e" vm="155">
        <v>#VALUE!</v>
      </c>
      <c r="C154" s="1" t="str">
        <f>_FV(Table1[[#This Row],[Company]],"Ticker symbol",TRUE)</f>
        <v>TEL</v>
      </c>
      <c r="D154" s="5">
        <f>_FV(Table1[[#This Row],[Company]],"P/E",TRUE)</f>
        <v>25</v>
      </c>
      <c r="E154" s="5">
        <f>_FV(Table1[[#This Row],[Company]],"Beta")</f>
        <v>1.04016</v>
      </c>
      <c r="F154" s="7">
        <f>ABS(_FV(Table1[[#This Row],[Company]],"Change (%)",TRUE)/_FV(Table1[[#This Row],[Company]],"Beta"))</f>
        <v>4.3550992155053075E-3</v>
      </c>
      <c r="G154" s="7">
        <f>_FV(Table1[[#This Row],[Company]],"Change (%)",TRUE)</f>
        <v>-4.5300000000000002E-3</v>
      </c>
      <c r="H154" s="7">
        <f>_FV(Table1[[#This Row],[Company]],"Volume")/_FV(Table1[[#This Row],[Company]],"Volume average",TRUE)</f>
        <v>0.11304947602080642</v>
      </c>
      <c r="I154" s="7">
        <f>(Table1[% volume]/(Table1[[#Totals],[% volume]]))</f>
        <v>0.39978529678617541</v>
      </c>
      <c r="J154" s="7">
        <f>_FV(Table1[[#This Row],[Company]],"Volume")/_FV(Table1[[#This Row],[Company]],"Shares outstanding",TRUE)</f>
        <v>5.2505768132682493E-4</v>
      </c>
      <c r="K154" s="7">
        <f>(_FV(Table1[[#This Row],[Company]],"52 week high",TRUE)-_FV(Table1[[#This Row],[Company]],"52 week low",TRUE))/_FV(Table1[[#This Row],[Company]],"Price")</f>
        <v>0.32892369562916712</v>
      </c>
      <c r="L154" s="7">
        <f>(_FV(Table1[[#This Row],[Company]],"High",TRUE)-_FV(Table1[[#This Row],[Company]],"Low",TRUE))/_FV(Table1[[#This Row],[Company]],"Price")</f>
        <v>9.6306487458990009E-3</v>
      </c>
      <c r="M154" s="7">
        <f>(Table1[day range]/Table1[year range])</f>
        <v>2.9279279279279168E-2</v>
      </c>
      <c r="N154" s="9">
        <f>_FV(Table1[[#This Row],[Company]],"Market cap",TRUE)</f>
        <v>32911927993</v>
      </c>
      <c r="O154" s="9">
        <f>_FV(Table1[[#This Row],[Company]],"Previous close",TRUE)*_FV(Table1[[#This Row],[Company]],"Change (%)",TRUE)*_FV(Table1[[#This Row],[Company]],"Shares outstanding",TRUE)</f>
        <v>-149091033.80829</v>
      </c>
      <c r="P154" s="7">
        <f>(_FV(Table1[[#This Row],[Company]],"Price")-_FV(Table1[[#This Row],[Company]],"52 week low",TRUE))/_FV(Table1[[#This Row],[Company]],"Price",TRUE)</f>
        <v>0.18351148269658155</v>
      </c>
      <c r="Q154" s="3">
        <f>_FV(Table1[[#This Row],[Company]],"52 week low",TRUE)</f>
        <v>77.150000000000006</v>
      </c>
      <c r="R154" s="3">
        <f>_FV(Table1[[#This Row],[Company]],"Low")</f>
        <v>94.12</v>
      </c>
      <c r="S154" s="14">
        <f>_FV(Table1[[#This Row],[Company]],"Price")</f>
        <v>94.49</v>
      </c>
      <c r="T154" s="3">
        <f>_FV(Table1[[#This Row],[Company]],"High")</f>
        <v>95.03</v>
      </c>
      <c r="U154" s="3">
        <f>_FV(Table1[[#This Row],[Company]],"52 week high",TRUE)</f>
        <v>108.23</v>
      </c>
      <c r="V154" s="7">
        <f>(_FV(Table1[[#This Row],[Company]],"52 week high",TRUE)-_FV(Table1[[#This Row],[Company]],"Price"))/_FV(Table1[[#This Row],[Company]],"Price",TRUE)</f>
        <v>0.14541221293258555</v>
      </c>
      <c r="W154" s="7">
        <f>((_FV(Table1[[#This Row],[Company]],"Price")-_FV(Table1[[#This Row],[Company]],"52 week low",TRUE))/(Table1[year range]*_FV(Table1[[#This Row],[Company]],"Price")))</f>
        <v>0.55791505791505758</v>
      </c>
      <c r="X154" s="7">
        <f>((_FV(Table1[[#This Row],[Company]],"Price")-_FV(Table1[[#This Row],[Company]],"Low",TRUE))/(_FV(Table1[[#This Row],[Company]],"High",TRUE)-_FV(Table1[[#This Row],[Company]],"Low",TRUE)))</f>
        <v>0.40659340659339749</v>
      </c>
      <c r="Y154" s="3">
        <f>_FV(Table1[[#This Row],[Company]],"Previous close",TRUE)</f>
        <v>94.92</v>
      </c>
      <c r="Z154" s="17">
        <f>_FV(Table1[[#This Row],[Company]],"Change")</f>
        <v>-0.43</v>
      </c>
      <c r="AA154" s="3">
        <f>_FV(Table1[[#This Row],[Company]],"Open")</f>
        <v>94.71</v>
      </c>
      <c r="AB154" s="1">
        <v>0.13690099999999999</v>
      </c>
      <c r="AC154" s="6">
        <f>_FV(Table1[[#This Row],[Company]],"Volume")</f>
        <v>182055</v>
      </c>
      <c r="AD154" s="6">
        <f>_FV(Table1[[#This Row],[Company]],"Volume average",TRUE)</f>
        <v>1610401.0952381</v>
      </c>
      <c r="AE154" s="1" t="e" vm="8">
        <f>_FV(Table1[[#This Row],[Company]],"Year founded",TRUE)</f>
        <v>#VALUE!</v>
      </c>
      <c r="AF154" s="6">
        <f>_FV(Table1[[#This Row],[Company]],"Shares outstanding",TRUE)</f>
        <v>346733333.25958699</v>
      </c>
      <c r="AG154" s="1" t="str">
        <f>_FV(Table1[[#This Row],[Company]],"Exchange")</f>
        <v>NYSE</v>
      </c>
      <c r="AH154" s="1" t="str">
        <f>_FV(Table1[[#This Row],[Company]],"Industry")</f>
        <v>Electronic Components</v>
      </c>
    </row>
    <row r="155" spans="1:34" ht="16.5" x14ac:dyDescent="0.25">
      <c r="A155" s="1">
        <v>115</v>
      </c>
      <c r="B155" s="2" t="e" vm="156">
        <v>#VALUE!</v>
      </c>
      <c r="C155" s="1" t="str">
        <f>_FV(Table1[[#This Row],[Company]],"Ticker symbol",TRUE)</f>
        <v>CTSH</v>
      </c>
      <c r="D155" s="5">
        <f>_FV(Table1[[#This Row],[Company]],"P/E",TRUE)</f>
        <v>31.645569999999999</v>
      </c>
      <c r="E155" s="5">
        <f>_FV(Table1[[#This Row],[Company]],"Beta")</f>
        <v>0.93785200000000002</v>
      </c>
      <c r="F155" s="7">
        <f>ABS(_FV(Table1[[#This Row],[Company]],"Change (%)",TRUE)/_FV(Table1[[#This Row],[Company]],"Beta"))</f>
        <v>4.780071909000567E-3</v>
      </c>
      <c r="G155" s="7">
        <f>_FV(Table1[[#This Row],[Company]],"Change (%)",TRUE)</f>
        <v>-4.483E-3</v>
      </c>
      <c r="H155" s="7">
        <f>_FV(Table1[[#This Row],[Company]],"Volume")/_FV(Table1[[#This Row],[Company]],"Volume average",TRUE)</f>
        <v>0.15751517633235926</v>
      </c>
      <c r="I155" s="7">
        <f>(Table1[% volume]/(Table1[[#Totals],[% volume]]))</f>
        <v>0.55703267042802695</v>
      </c>
      <c r="J155" s="7">
        <f>_FV(Table1[[#This Row],[Company]],"Volume")/_FV(Table1[[#This Row],[Company]],"Shares outstanding",TRUE)</f>
        <v>8.5439003508074051E-4</v>
      </c>
      <c r="K155" s="7">
        <f>(_FV(Table1[[#This Row],[Company]],"52 week high",TRUE)-_FV(Table1[[#This Row],[Company]],"52 week low",TRUE))/_FV(Table1[[#This Row],[Company]],"Price")</f>
        <v>0.20406587750900668</v>
      </c>
      <c r="L155" s="7">
        <f>(_FV(Table1[[#This Row],[Company]],"High",TRUE)-_FV(Table1[[#This Row],[Company]],"Low",TRUE))/_FV(Table1[[#This Row],[Company]],"Price")</f>
        <v>1.1322696860524903E-2</v>
      </c>
      <c r="M155" s="7">
        <f>(Table1[day range]/Table1[year range])</f>
        <v>5.5485498108448647E-2</v>
      </c>
      <c r="N155" s="9">
        <f>_FV(Table1[[#This Row],[Company]],"Market cap",TRUE)</f>
        <v>45124785270.18</v>
      </c>
      <c r="O155" s="9">
        <f>_FV(Table1[[#This Row],[Company]],"Previous close",TRUE)*_FV(Table1[[#This Row],[Company]],"Change (%)",TRUE)*_FV(Table1[[#This Row],[Company]],"Shares outstanding",TRUE)</f>
        <v>-202294412.36621705</v>
      </c>
      <c r="P155" s="7">
        <f>(_FV(Table1[[#This Row],[Company]],"Price")-_FV(Table1[[#This Row],[Company]],"52 week low",TRUE))/_FV(Table1[[#This Row],[Company]],"Price",TRUE)</f>
        <v>0.10910962429233149</v>
      </c>
      <c r="Q155" s="3">
        <f>_FV(Table1[[#This Row],[Company]],"52 week low",TRUE)</f>
        <v>69.239999999999995</v>
      </c>
      <c r="R155" s="3">
        <f>_FV(Table1[[#This Row],[Company]],"Low")</f>
        <v>77.400000000000006</v>
      </c>
      <c r="S155" s="14">
        <f>_FV(Table1[[#This Row],[Company]],"Price")</f>
        <v>77.72</v>
      </c>
      <c r="T155" s="3">
        <f>_FV(Table1[[#This Row],[Company]],"High")</f>
        <v>78.28</v>
      </c>
      <c r="U155" s="3">
        <f>_FV(Table1[[#This Row],[Company]],"52 week high",TRUE)</f>
        <v>85.1</v>
      </c>
      <c r="V155" s="7">
        <f>(_FV(Table1[[#This Row],[Company]],"52 week high",TRUE)-_FV(Table1[[#This Row],[Company]],"Price"))/_FV(Table1[[#This Row],[Company]],"Price",TRUE)</f>
        <v>9.4956253216675182E-2</v>
      </c>
      <c r="W155" s="7">
        <f>((_FV(Table1[[#This Row],[Company]],"Price")-_FV(Table1[[#This Row],[Company]],"52 week low",TRUE))/(Table1[year range]*_FV(Table1[[#This Row],[Company]],"Price")))</f>
        <v>0.53467843631778089</v>
      </c>
      <c r="X155" s="7">
        <f>((_FV(Table1[[#This Row],[Company]],"Price")-_FV(Table1[[#This Row],[Company]],"Low",TRUE))/(_FV(Table1[[#This Row],[Company]],"High",TRUE)-_FV(Table1[[#This Row],[Company]],"Low",TRUE)))</f>
        <v>0.36363636363635776</v>
      </c>
      <c r="Y155" s="3">
        <f>_FV(Table1[[#This Row],[Company]],"Previous close",TRUE)</f>
        <v>78.069999999999993</v>
      </c>
      <c r="Z155" s="17">
        <f>_FV(Table1[[#This Row],[Company]],"Change")</f>
        <v>-0.35</v>
      </c>
      <c r="AA155" s="3">
        <f>_FV(Table1[[#This Row],[Company]],"Open")</f>
        <v>78.28</v>
      </c>
      <c r="AB155" s="1">
        <v>0.201267</v>
      </c>
      <c r="AC155" s="6">
        <f>_FV(Table1[[#This Row],[Company]],"Volume")</f>
        <v>493841</v>
      </c>
      <c r="AD155" s="6">
        <f>_FV(Table1[[#This Row],[Company]],"Volume average",TRUE)</f>
        <v>3135196.3125</v>
      </c>
      <c r="AE155" s="1" t="str">
        <f>_FV(Table1[[#This Row],[Company]],"Year founded",TRUE)</f>
        <v>1988</v>
      </c>
      <c r="AF155" s="6">
        <f>_FV(Table1[[#This Row],[Company]],"Shares outstanding",TRUE)</f>
        <v>578004166.39144397</v>
      </c>
      <c r="AG155" s="1" t="str">
        <f>_FV(Table1[[#This Row],[Company]],"Exchange")</f>
        <v>NASDAQ</v>
      </c>
      <c r="AH155" s="1" t="str">
        <f>_FV(Table1[[#This Row],[Company]],"Industry")</f>
        <v>Information Technology Services</v>
      </c>
    </row>
    <row r="156" spans="1:34" ht="16.5" x14ac:dyDescent="0.25">
      <c r="A156" s="1">
        <v>245</v>
      </c>
      <c r="B156" s="2" t="e" vm="157">
        <v>#VALUE!</v>
      </c>
      <c r="C156" s="1" t="str">
        <f>_FV(Table1[[#This Row],[Company]],"Ticker symbol",TRUE)</f>
        <v>IP</v>
      </c>
      <c r="D156" s="5">
        <f>_FV(Table1[[#This Row],[Company]],"P/E",TRUE)</f>
        <v>8.4388190000000005</v>
      </c>
      <c r="E156" s="5">
        <f>_FV(Table1[[#This Row],[Company]],"Beta")</f>
        <v>1.499252</v>
      </c>
      <c r="F156" s="7">
        <f>ABS(_FV(Table1[[#This Row],[Company]],"Change (%)",TRUE)/_FV(Table1[[#This Row],[Company]],"Beta"))</f>
        <v>2.9868227622841252E-3</v>
      </c>
      <c r="G156" s="7">
        <f>_FV(Table1[[#This Row],[Company]],"Change (%)",TRUE)</f>
        <v>-4.4779999999999993E-3</v>
      </c>
      <c r="H156" s="7">
        <f>_FV(Table1[[#This Row],[Company]],"Volume")/_FV(Table1[[#This Row],[Company]],"Volume average",TRUE)</f>
        <v>0.15125931625843378</v>
      </c>
      <c r="I156" s="7">
        <f>(Table1[% volume]/(Table1[[#Totals],[% volume]]))</f>
        <v>0.53490960569266477</v>
      </c>
      <c r="J156" s="7">
        <f>_FV(Table1[[#This Row],[Company]],"Volume")/_FV(Table1[[#This Row],[Company]],"Shares outstanding",TRUE)</f>
        <v>1.0234480338229403E-3</v>
      </c>
      <c r="K156" s="7">
        <f>(_FV(Table1[[#This Row],[Company]],"52 week high",TRUE)-_FV(Table1[[#This Row],[Company]],"52 week low",TRUE))/_FV(Table1[[#This Row],[Company]],"Price")</f>
        <v>0.3174662668665667</v>
      </c>
      <c r="L156" s="7">
        <f>(_FV(Table1[[#This Row],[Company]],"High",TRUE)-_FV(Table1[[#This Row],[Company]],"Low",TRUE))/_FV(Table1[[#This Row],[Company]],"Price")</f>
        <v>1.105697151424281E-2</v>
      </c>
      <c r="M156" s="7">
        <f>(Table1[day range]/Table1[year range])</f>
        <v>3.4828807556080067E-2</v>
      </c>
      <c r="N156" s="9">
        <f>_FV(Table1[[#This Row],[Company]],"Market cap",TRUE)</f>
        <v>21823089851.051498</v>
      </c>
      <c r="O156" s="9">
        <f>_FV(Table1[[#This Row],[Company]],"Previous close",TRUE)*_FV(Table1[[#This Row],[Company]],"Change (%)",TRUE)*_FV(Table1[[#This Row],[Company]],"Shares outstanding",TRUE)</f>
        <v>-97723796.353008524</v>
      </c>
      <c r="P156" s="7">
        <f>(_FV(Table1[[#This Row],[Company]],"Price")-_FV(Table1[[#This Row],[Company]],"52 week low",TRUE))/_FV(Table1[[#This Row],[Company]],"Price",TRUE)</f>
        <v>6.296851574212893E-2</v>
      </c>
      <c r="Q156" s="3">
        <f>_FV(Table1[[#This Row],[Company]],"52 week low",TRUE)</f>
        <v>50</v>
      </c>
      <c r="R156" s="3">
        <f>_FV(Table1[[#This Row],[Company]],"Low")</f>
        <v>53.13</v>
      </c>
      <c r="S156" s="14">
        <f>_FV(Table1[[#This Row],[Company]],"Price")</f>
        <v>53.36</v>
      </c>
      <c r="T156" s="3">
        <f>_FV(Table1[[#This Row],[Company]],"High")</f>
        <v>53.72</v>
      </c>
      <c r="U156" s="3">
        <f>_FV(Table1[[#This Row],[Company]],"52 week high",TRUE)</f>
        <v>66.94</v>
      </c>
      <c r="V156" s="7">
        <f>(_FV(Table1[[#This Row],[Company]],"52 week high",TRUE)-_FV(Table1[[#This Row],[Company]],"Price"))/_FV(Table1[[#This Row],[Company]],"Price",TRUE)</f>
        <v>0.25449775112443773</v>
      </c>
      <c r="W156" s="7">
        <f>((_FV(Table1[[#This Row],[Company]],"Price")-_FV(Table1[[#This Row],[Company]],"52 week low",TRUE))/(Table1[year range]*_FV(Table1[[#This Row],[Company]],"Price")))</f>
        <v>0.19834710743801653</v>
      </c>
      <c r="X156" s="7">
        <f>((_FV(Table1[[#This Row],[Company]],"Price")-_FV(Table1[[#This Row],[Company]],"Low",TRUE))/(_FV(Table1[[#This Row],[Company]],"High",TRUE)-_FV(Table1[[#This Row],[Company]],"Low",TRUE)))</f>
        <v>0.3898305084745734</v>
      </c>
      <c r="Y156" s="3">
        <f>_FV(Table1[[#This Row],[Company]],"Previous close",TRUE)</f>
        <v>53.6</v>
      </c>
      <c r="Z156" s="17">
        <f>_FV(Table1[[#This Row],[Company]],"Change")</f>
        <v>-0.24</v>
      </c>
      <c r="AA156" s="3">
        <f>_FV(Table1[[#This Row],[Company]],"Open")</f>
        <v>53.61</v>
      </c>
      <c r="AB156" s="1">
        <v>8.9483999999999994E-2</v>
      </c>
      <c r="AC156" s="6">
        <f>_FV(Table1[[#This Row],[Company]],"Volume")</f>
        <v>416694</v>
      </c>
      <c r="AD156" s="6">
        <f>_FV(Table1[[#This Row],[Company]],"Volume average",TRUE)</f>
        <v>2754831.96875</v>
      </c>
      <c r="AE156" s="1" t="str">
        <f>_FV(Table1[[#This Row],[Company]],"Year founded",TRUE)</f>
        <v>1941</v>
      </c>
      <c r="AF156" s="6">
        <f>_FV(Table1[[#This Row],[Company]],"Shares outstanding",TRUE)</f>
        <v>407147198.71364701</v>
      </c>
      <c r="AG156" s="1" t="str">
        <f>_FV(Table1[[#This Row],[Company]],"Exchange")</f>
        <v>NYSE</v>
      </c>
      <c r="AH156" s="1" t="str">
        <f>_FV(Table1[[#This Row],[Company]],"Industry")</f>
        <v>Packaging &amp; Containers</v>
      </c>
    </row>
    <row r="157" spans="1:34" ht="16.5" x14ac:dyDescent="0.25">
      <c r="A157" s="1">
        <v>315</v>
      </c>
      <c r="B157" s="2" t="e" vm="158">
        <v>#VALUE!</v>
      </c>
      <c r="C157" s="1" t="str">
        <f>_FV(Table1[[#This Row],[Company]],"Ticker symbol",TRUE)</f>
        <v>TSS</v>
      </c>
      <c r="D157" s="5">
        <f>_FV(Table1[[#This Row],[Company]],"P/E",TRUE)</f>
        <v>27.855153000000001</v>
      </c>
      <c r="E157" s="5">
        <f>_FV(Table1[[#This Row],[Company]],"Beta")</f>
        <v>1.1449050000000001</v>
      </c>
      <c r="F157" s="7">
        <f>ABS(_FV(Table1[[#This Row],[Company]],"Change (%)",TRUE)/_FV(Table1[[#This Row],[Company]],"Beta"))</f>
        <v>3.8169105733663489E-3</v>
      </c>
      <c r="G157" s="7">
        <f>_FV(Table1[[#This Row],[Company]],"Change (%)",TRUE)</f>
        <v>-4.3699999999999998E-3</v>
      </c>
      <c r="H157" s="7">
        <f>_FV(Table1[[#This Row],[Company]],"Volume")/_FV(Table1[[#This Row],[Company]],"Volume average",TRUE)</f>
        <v>0.11889467581129984</v>
      </c>
      <c r="I157" s="7">
        <f>(Table1[% volume]/(Table1[[#Totals],[% volume]]))</f>
        <v>0.42045611292146484</v>
      </c>
      <c r="J157" s="7">
        <f>_FV(Table1[[#This Row],[Company]],"Volume")/_FV(Table1[[#This Row],[Company]],"Shares outstanding",TRUE)</f>
        <v>8.2807971945170612E-4</v>
      </c>
      <c r="K157" s="7">
        <f>(_FV(Table1[[#This Row],[Company]],"52 week high",TRUE)-_FV(Table1[[#This Row],[Company]],"52 week low",TRUE))/_FV(Table1[[#This Row],[Company]],"Price")</f>
        <v>0.37485279948613631</v>
      </c>
      <c r="L157" s="7">
        <f>(_FV(Table1[[#This Row],[Company]],"High",TRUE)-_FV(Table1[[#This Row],[Company]],"Low",TRUE))/_FV(Table1[[#This Row],[Company]],"Price")</f>
        <v>9.5278878064447119E-3</v>
      </c>
      <c r="M157" s="7">
        <f>(Table1[day range]/Table1[year range])</f>
        <v>2.5417678137940904E-2</v>
      </c>
      <c r="N157" s="9">
        <f>_FV(Table1[[#This Row],[Company]],"Market cap",TRUE)</f>
        <v>17001878356.98</v>
      </c>
      <c r="O157" s="9">
        <f>_FV(Table1[[#This Row],[Company]],"Previous close",TRUE)*_FV(Table1[[#This Row],[Company]],"Change (%)",TRUE)*_FV(Table1[[#This Row],[Company]],"Shares outstanding",TRUE)</f>
        <v>-74298208.420002416</v>
      </c>
      <c r="P157" s="7">
        <f>(_FV(Table1[[#This Row],[Company]],"Price")-_FV(Table1[[#This Row],[Company]],"52 week low",TRUE))/_FV(Table1[[#This Row],[Company]],"Price",TRUE)</f>
        <v>0.32764158013060696</v>
      </c>
      <c r="Q157" s="3">
        <f>_FV(Table1[[#This Row],[Company]],"52 week low",TRUE)</f>
        <v>62.805</v>
      </c>
      <c r="R157" s="3">
        <f>_FV(Table1[[#This Row],[Company]],"Low")</f>
        <v>93.11</v>
      </c>
      <c r="S157" s="14">
        <f>_FV(Table1[[#This Row],[Company]],"Price")</f>
        <v>93.41</v>
      </c>
      <c r="T157" s="3">
        <f>_FV(Table1[[#This Row],[Company]],"High")</f>
        <v>94</v>
      </c>
      <c r="U157" s="3">
        <f>_FV(Table1[[#This Row],[Company]],"52 week high",TRUE)</f>
        <v>97.82</v>
      </c>
      <c r="V157" s="7">
        <f>(_FV(Table1[[#This Row],[Company]],"52 week high",TRUE)-_FV(Table1[[#This Row],[Company]],"Price"))/_FV(Table1[[#This Row],[Company]],"Price",TRUE)</f>
        <v>4.7211219355529355E-2</v>
      </c>
      <c r="W157" s="7">
        <f>((_FV(Table1[[#This Row],[Company]],"Price")-_FV(Table1[[#This Row],[Company]],"52 week low",TRUE))/(Table1[year range]*_FV(Table1[[#This Row],[Company]],"Price")))</f>
        <v>0.8740539768670571</v>
      </c>
      <c r="X157" s="7">
        <f>((_FV(Table1[[#This Row],[Company]],"Price")-_FV(Table1[[#This Row],[Company]],"Low",TRUE))/(_FV(Table1[[#This Row],[Company]],"High",TRUE)-_FV(Table1[[#This Row],[Company]],"Low",TRUE)))</f>
        <v>0.33707865168538986</v>
      </c>
      <c r="Y157" s="3">
        <f>_FV(Table1[[#This Row],[Company]],"Previous close",TRUE)</f>
        <v>93.82</v>
      </c>
      <c r="Z157" s="17">
        <f>_FV(Table1[[#This Row],[Company]],"Change")</f>
        <v>-0.41</v>
      </c>
      <c r="AA157" s="3">
        <f>_FV(Table1[[#This Row],[Company]],"Open")</f>
        <v>93.82</v>
      </c>
      <c r="AB157" s="1">
        <v>6.5036999999999998E-2</v>
      </c>
      <c r="AC157" s="6">
        <f>_FV(Table1[[#This Row],[Company]],"Volume")</f>
        <v>150063</v>
      </c>
      <c r="AD157" s="6">
        <f>_FV(Table1[[#This Row],[Company]],"Volume average",TRUE)</f>
        <v>1262150.7142857099</v>
      </c>
      <c r="AE157" s="1" t="e" vm="8">
        <f>_FV(Table1[[#This Row],[Company]],"Year founded",TRUE)</f>
        <v>#VALUE!</v>
      </c>
      <c r="AF157" s="6">
        <f>_FV(Table1[[#This Row],[Company]],"Shares outstanding",TRUE)</f>
        <v>181218059.65657601</v>
      </c>
      <c r="AG157" s="1" t="str">
        <f>_FV(Table1[[#This Row],[Company]],"Exchange")</f>
        <v>NYSE</v>
      </c>
      <c r="AH157" s="1" t="str">
        <f>_FV(Table1[[#This Row],[Company]],"Industry")</f>
        <v>Credit Services</v>
      </c>
    </row>
    <row r="158" spans="1:34" ht="16.5" x14ac:dyDescent="0.25">
      <c r="A158" s="1">
        <v>236</v>
      </c>
      <c r="B158" s="2" t="e" vm="159">
        <v>#VALUE!</v>
      </c>
      <c r="C158" s="1" t="str">
        <f>_FV(Table1[[#This Row],[Company]],"Ticker symbol",TRUE)</f>
        <v>HLT</v>
      </c>
      <c r="D158" s="5">
        <f>_FV(Table1[[#This Row],[Company]],"P/E",TRUE)</f>
        <v>17.513134999999998</v>
      </c>
      <c r="E158" s="19">
        <v>1.47</v>
      </c>
      <c r="F158" s="7">
        <f>ABS(Table1[[#This Row],[% change]]/Table1[[#This Row],[Beta]])</f>
        <v>2.9367346938775508E-3</v>
      </c>
      <c r="G158" s="7">
        <f>_FV(Table1[[#This Row],[Company]],"Change (%)",TRUE)</f>
        <v>-4.3169999999999997E-3</v>
      </c>
      <c r="H158" s="7">
        <f>_FV(Table1[[#This Row],[Company]],"Volume")/_FV(Table1[[#This Row],[Company]],"Volume average",TRUE)</f>
        <v>0.17375739086722911</v>
      </c>
      <c r="I158" s="7">
        <f>(Table1[% volume]/(Table1[[#Totals],[% volume]]))</f>
        <v>0.61447122553546141</v>
      </c>
      <c r="J158" s="7">
        <f>_FV(Table1[[#This Row],[Company]],"Volume")/_FV(Table1[[#This Row],[Company]],"Shares outstanding",TRUE)</f>
        <v>1.7257054410843345E-3</v>
      </c>
      <c r="K158" s="7">
        <f>(_FV(Table1[[#This Row],[Company]],"52 week high",TRUE)-_FV(Table1[[#This Row],[Company]],"52 week low",TRUE))/_FV(Table1[[#This Row],[Company]],"Price")</f>
        <v>0.35684701009578046</v>
      </c>
      <c r="L158" s="7">
        <f>(_FV(Table1[[#This Row],[Company]],"High",TRUE)-_FV(Table1[[#This Row],[Company]],"Low",TRUE))/_FV(Table1[[#This Row],[Company]],"Price")</f>
        <v>1.1260678229355297E-2</v>
      </c>
      <c r="M158" s="7">
        <f>(Table1[day range]/Table1[year range])</f>
        <v>3.1556039173013792E-2</v>
      </c>
      <c r="N158" s="9">
        <f>_FV(Table1[[#This Row],[Company]],"Market cap",TRUE)</f>
        <v>23058731422.32</v>
      </c>
      <c r="O158" s="9">
        <f>_FV(Table1[[#This Row],[Company]],"Previous close",TRUE)*_FV(Table1[[#This Row],[Company]],"Change (%)",TRUE)*_FV(Table1[[#This Row],[Company]],"Shares outstanding",TRUE)</f>
        <v>-99544543.550155565</v>
      </c>
      <c r="P158" s="7">
        <f>(_FV(Table1[[#This Row],[Company]],"Price")-_FV(Table1[[#This Row],[Company]],"52 week low",TRUE))/_FV(Table1[[#This Row],[Company]],"Price",TRUE)</f>
        <v>0.21641211493657786</v>
      </c>
      <c r="Q158" s="3">
        <f>_FV(Table1[[#This Row],[Company]],"52 week low",TRUE)</f>
        <v>60.54</v>
      </c>
      <c r="R158" s="3">
        <f>_FV(Table1[[#This Row],[Company]],"Low")</f>
        <v>77.23</v>
      </c>
      <c r="S158" s="14">
        <f>_FV(Table1[[#This Row],[Company]],"Price")</f>
        <v>77.260000000000005</v>
      </c>
      <c r="T158" s="3">
        <f>_FV(Table1[[#This Row],[Company]],"High")</f>
        <v>78.099999999999994</v>
      </c>
      <c r="U158" s="3">
        <f>_FV(Table1[[#This Row],[Company]],"52 week high",TRUE)</f>
        <v>88.11</v>
      </c>
      <c r="V158" s="7">
        <f>(_FV(Table1[[#This Row],[Company]],"52 week high",TRUE)-_FV(Table1[[#This Row],[Company]],"Price"))/_FV(Table1[[#This Row],[Company]],"Price",TRUE)</f>
        <v>0.1404348951592026</v>
      </c>
      <c r="W158" s="7">
        <f>((_FV(Table1[[#This Row],[Company]],"Price")-_FV(Table1[[#This Row],[Company]],"52 week low",TRUE))/(Table1[year range]*_FV(Table1[[#This Row],[Company]],"Price")))</f>
        <v>0.60645629307218007</v>
      </c>
      <c r="X158" s="7">
        <f>((_FV(Table1[[#This Row],[Company]],"Price")-_FV(Table1[[#This Row],[Company]],"Low",TRUE))/(_FV(Table1[[#This Row],[Company]],"High",TRUE)-_FV(Table1[[#This Row],[Company]],"Low",TRUE)))</f>
        <v>3.4482758620691348E-2</v>
      </c>
      <c r="Y158" s="3">
        <f>_FV(Table1[[#This Row],[Company]],"Previous close",TRUE)</f>
        <v>77.594999999999999</v>
      </c>
      <c r="Z158" s="17">
        <f>_FV(Table1[[#This Row],[Company]],"Change")</f>
        <v>-0.33500000000000002</v>
      </c>
      <c r="AA158" s="3">
        <f>_FV(Table1[[#This Row],[Company]],"Open")</f>
        <v>77.81</v>
      </c>
      <c r="AB158" s="1">
        <v>9.2767000000000002E-2</v>
      </c>
      <c r="AC158" s="6">
        <f>_FV(Table1[[#This Row],[Company]],"Volume")</f>
        <v>512824</v>
      </c>
      <c r="AD158" s="6">
        <f>_FV(Table1[[#This Row],[Company]],"Volume average",TRUE)</f>
        <v>2951379.4920634902</v>
      </c>
      <c r="AE158" s="1" t="str">
        <f>_FV(Table1[[#This Row],[Company]],"Year founded",TRUE)</f>
        <v>2010</v>
      </c>
      <c r="AF158" s="6">
        <f>_FV(Table1[[#This Row],[Company]],"Shares outstanding",TRUE)</f>
        <v>297167748.20955002</v>
      </c>
      <c r="AG158" s="1" t="str">
        <f>_FV(Table1[[#This Row],[Company]],"Exchange")</f>
        <v>NYSE</v>
      </c>
      <c r="AH158" s="1" t="str">
        <f>_FV(Table1[[#This Row],[Company]],"Industry")</f>
        <v>Lodging</v>
      </c>
    </row>
    <row r="159" spans="1:34" ht="16.5" x14ac:dyDescent="0.25">
      <c r="A159" s="1">
        <v>431</v>
      </c>
      <c r="B159" s="2" t="e" vm="160">
        <v>#VALUE!</v>
      </c>
      <c r="C159" s="1" t="str">
        <f>_FV(Table1[[#This Row],[Company]],"Ticker symbol",TRUE)</f>
        <v>HRL</v>
      </c>
      <c r="D159" s="5">
        <f>_FV(Table1[[#This Row],[Company]],"P/E",TRUE)</f>
        <v>21.276596000000001</v>
      </c>
      <c r="E159" s="5">
        <f>_FV(Table1[[#This Row],[Company]],"Beta")</f>
        <v>0.32545800000000003</v>
      </c>
      <c r="F159" s="7">
        <f>ABS(_FV(Table1[[#This Row],[Company]],"Change (%)",TRUE)/_FV(Table1[[#This Row],[Company]],"Beta"))</f>
        <v>1.3206005075923774E-2</v>
      </c>
      <c r="G159" s="7">
        <f>_FV(Table1[[#This Row],[Company]],"Change (%)",TRUE)</f>
        <v>-4.2979999999999997E-3</v>
      </c>
      <c r="H159" s="7">
        <f>_FV(Table1[[#This Row],[Company]],"Volume")/_FV(Table1[[#This Row],[Company]],"Volume average",TRUE)</f>
        <v>0.15432620860754107</v>
      </c>
      <c r="I159" s="7">
        <f>(Table1[% volume]/(Table1[[#Totals],[% volume]]))</f>
        <v>0.5457552859307</v>
      </c>
      <c r="J159" s="7">
        <f>_FV(Table1[[#This Row],[Company]],"Volume")/_FV(Table1[[#This Row],[Company]],"Shares outstanding",TRUE)</f>
        <v>6.6584296874247853E-4</v>
      </c>
      <c r="K159" s="7">
        <f>(_FV(Table1[[#This Row],[Company]],"52 week high",TRUE)-_FV(Table1[[#This Row],[Company]],"52 week low",TRUE))/_FV(Table1[[#This Row],[Company]],"Price")</f>
        <v>0.22255192878338279</v>
      </c>
      <c r="L159" s="7">
        <f>(_FV(Table1[[#This Row],[Company]],"High",TRUE)-_FV(Table1[[#This Row],[Company]],"Low",TRUE))/_FV(Table1[[#This Row],[Company]],"Price")</f>
        <v>1.3218235770164607E-2</v>
      </c>
      <c r="M159" s="7">
        <f>(Table1[day range]/Table1[year range])</f>
        <v>5.9393939393939638E-2</v>
      </c>
      <c r="N159" s="9">
        <f>_FV(Table1[[#This Row],[Company]],"Market cap",TRUE)</f>
        <v>19610187706.360001</v>
      </c>
      <c r="O159" s="9">
        <f>_FV(Table1[[#This Row],[Company]],"Previous close",TRUE)*_FV(Table1[[#This Row],[Company]],"Change (%)",TRUE)*_FV(Table1[[#This Row],[Company]],"Shares outstanding",TRUE)</f>
        <v>-84284586.761935279</v>
      </c>
      <c r="P159" s="7">
        <f>(_FV(Table1[[#This Row],[Company]],"Price")-_FV(Table1[[#This Row],[Company]],"52 week low",TRUE))/_FV(Table1[[#This Row],[Company]],"Price",TRUE)</f>
        <v>0.19746425681143784</v>
      </c>
      <c r="Q159" s="3">
        <f>_FV(Table1[[#This Row],[Company]],"52 week low",TRUE)</f>
        <v>29.75</v>
      </c>
      <c r="R159" s="3">
        <f>_FV(Table1[[#This Row],[Company]],"Low")</f>
        <v>36.78</v>
      </c>
      <c r="S159" s="14">
        <f>_FV(Table1[[#This Row],[Company]],"Price")</f>
        <v>37.07</v>
      </c>
      <c r="T159" s="3">
        <f>_FV(Table1[[#This Row],[Company]],"High")</f>
        <v>37.270000000000003</v>
      </c>
      <c r="U159" s="3">
        <f>_FV(Table1[[#This Row],[Company]],"52 week high",TRUE)</f>
        <v>38</v>
      </c>
      <c r="V159" s="7">
        <f>(_FV(Table1[[#This Row],[Company]],"52 week high",TRUE)-_FV(Table1[[#This Row],[Company]],"Price"))/_FV(Table1[[#This Row],[Company]],"Price",TRUE)</f>
        <v>2.5087671971944961E-2</v>
      </c>
      <c r="W159" s="7">
        <f>((_FV(Table1[[#This Row],[Company]],"Price")-_FV(Table1[[#This Row],[Company]],"52 week low",TRUE))/(Table1[year range]*_FV(Table1[[#This Row],[Company]],"Price")))</f>
        <v>0.88727272727272732</v>
      </c>
      <c r="X159" s="7">
        <f>((_FV(Table1[[#This Row],[Company]],"Price")-_FV(Table1[[#This Row],[Company]],"Low",TRUE))/(_FV(Table1[[#This Row],[Company]],"High",TRUE)-_FV(Table1[[#This Row],[Company]],"Low",TRUE)))</f>
        <v>0.59183673469387343</v>
      </c>
      <c r="Y159" s="3">
        <f>_FV(Table1[[#This Row],[Company]],"Previous close",TRUE)</f>
        <v>37.229999999999997</v>
      </c>
      <c r="Z159" s="17">
        <f>_FV(Table1[[#This Row],[Company]],"Change")</f>
        <v>-0.16</v>
      </c>
      <c r="AA159" s="3">
        <f>_FV(Table1[[#This Row],[Company]],"Open")</f>
        <v>37.19</v>
      </c>
      <c r="AB159" s="1">
        <v>4.1125000000000002E-2</v>
      </c>
      <c r="AC159" s="6">
        <f>_FV(Table1[[#This Row],[Company]],"Volume")</f>
        <v>350720</v>
      </c>
      <c r="AD159" s="6">
        <f>_FV(Table1[[#This Row],[Company]],"Volume average",TRUE)</f>
        <v>2272588.7142857099</v>
      </c>
      <c r="AE159" s="1" t="str">
        <f>_FV(Table1[[#This Row],[Company]],"Year founded",TRUE)</f>
        <v>1891</v>
      </c>
      <c r="AF159" s="6">
        <f>_FV(Table1[[#This Row],[Company]],"Shares outstanding",TRUE)</f>
        <v>526730800.600591</v>
      </c>
      <c r="AG159" s="1" t="str">
        <f>_FV(Table1[[#This Row],[Company]],"Exchange")</f>
        <v>NYSE</v>
      </c>
      <c r="AH159" s="1" t="str">
        <f>_FV(Table1[[#This Row],[Company]],"Industry")</f>
        <v>Packaged Foods</v>
      </c>
    </row>
    <row r="160" spans="1:34" ht="16.5" x14ac:dyDescent="0.25">
      <c r="A160" s="1">
        <v>284</v>
      </c>
      <c r="B160" s="2" t="e" vm="161">
        <v>#VALUE!</v>
      </c>
      <c r="C160" s="1" t="str">
        <f>_FV(Table1[[#This Row],[Company]],"Ticker symbol",TRUE)</f>
        <v>CTL</v>
      </c>
      <c r="D160" s="5">
        <f>_FV(Table1[[#This Row],[Company]],"P/E",TRUE)</f>
        <v>9.2592590000000001</v>
      </c>
      <c r="E160" s="5">
        <f>_FV(Table1[[#This Row],[Company]],"Beta")</f>
        <v>0.82067900000000005</v>
      </c>
      <c r="F160" s="7">
        <f>ABS(_FV(Table1[[#This Row],[Company]],"Change (%)",TRUE)/_FV(Table1[[#This Row],[Company]],"Beta"))</f>
        <v>5.2298157988689862E-3</v>
      </c>
      <c r="G160" s="7">
        <f>_FV(Table1[[#This Row],[Company]],"Change (%)",TRUE)</f>
        <v>-4.2920000000000007E-3</v>
      </c>
      <c r="H160" s="7">
        <f>_FV(Table1[[#This Row],[Company]],"Volume")/_FV(Table1[[#This Row],[Company]],"Volume average",TRUE)</f>
        <v>0.20974812919036029</v>
      </c>
      <c r="I160" s="7">
        <f>(Table1[% volume]/(Table1[[#Totals],[% volume]]))</f>
        <v>0.74174795877231781</v>
      </c>
      <c r="J160" s="7">
        <f>_FV(Table1[[#This Row],[Company]],"Volume")/_FV(Table1[[#This Row],[Company]],"Shares outstanding",TRUE)</f>
        <v>1.5111478511507293E-3</v>
      </c>
      <c r="K160" s="7">
        <f>(_FV(Table1[[#This Row],[Company]],"52 week high",TRUE)-_FV(Table1[[#This Row],[Company]],"52 week low",TRUE))/_FV(Table1[[#This Row],[Company]],"Price")</f>
        <v>0.47947198275862069</v>
      </c>
      <c r="L160" s="7">
        <f>(_FV(Table1[[#This Row],[Company]],"High",TRUE)-_FV(Table1[[#This Row],[Company]],"Low",TRUE))/_FV(Table1[[#This Row],[Company]],"Price")</f>
        <v>1.8857758620689734E-2</v>
      </c>
      <c r="M160" s="7">
        <f>(Table1[day range]/Table1[year range])</f>
        <v>3.933026182717176E-2</v>
      </c>
      <c r="N160" s="9">
        <f>_FV(Table1[[#This Row],[Company]],"Market cap",TRUE)</f>
        <v>19947868937.540001</v>
      </c>
      <c r="O160" s="9">
        <f>_FV(Table1[[#This Row],[Company]],"Previous close",TRUE)*_FV(Table1[[#This Row],[Company]],"Change (%)",TRUE)*_FV(Table1[[#This Row],[Company]],"Shares outstanding",TRUE)</f>
        <v>-85616253.479921818</v>
      </c>
      <c r="P160" s="7">
        <f>(_FV(Table1[[#This Row],[Company]],"Price")-_FV(Table1[[#This Row],[Company]],"52 week low",TRUE))/_FV(Table1[[#This Row],[Company]],"Price",TRUE)</f>
        <v>0.29089439655172411</v>
      </c>
      <c r="Q160" s="3">
        <f>_FV(Table1[[#This Row],[Company]],"52 week low",TRUE)</f>
        <v>13.161</v>
      </c>
      <c r="R160" s="3">
        <f>_FV(Table1[[#This Row],[Company]],"Low")</f>
        <v>18.399999999999999</v>
      </c>
      <c r="S160" s="14">
        <f>_FV(Table1[[#This Row],[Company]],"Price")</f>
        <v>18.559999999999999</v>
      </c>
      <c r="T160" s="3">
        <f>_FV(Table1[[#This Row],[Company]],"High")</f>
        <v>18.75</v>
      </c>
      <c r="U160" s="3">
        <f>_FV(Table1[[#This Row],[Company]],"52 week high",TRUE)</f>
        <v>22.06</v>
      </c>
      <c r="V160" s="7">
        <f>(_FV(Table1[[#This Row],[Company]],"52 week high",TRUE)-_FV(Table1[[#This Row],[Company]],"Price"))/_FV(Table1[[#This Row],[Company]],"Price",TRUE)</f>
        <v>0.18857758620689657</v>
      </c>
      <c r="W160" s="7">
        <f>((_FV(Table1[[#This Row],[Company]],"Price")-_FV(Table1[[#This Row],[Company]],"52 week low",TRUE))/(Table1[year range]*_FV(Table1[[#This Row],[Company]],"Price")))</f>
        <v>0.60669738172828402</v>
      </c>
      <c r="X160" s="7">
        <f>((_FV(Table1[[#This Row],[Company]],"Price")-_FV(Table1[[#This Row],[Company]],"Low",TRUE))/(_FV(Table1[[#This Row],[Company]],"High",TRUE)-_FV(Table1[[#This Row],[Company]],"Low",TRUE)))</f>
        <v>0.45714285714285569</v>
      </c>
      <c r="Y160" s="3">
        <f>_FV(Table1[[#This Row],[Company]],"Previous close",TRUE)</f>
        <v>18.64</v>
      </c>
      <c r="Z160" s="17">
        <f>_FV(Table1[[#This Row],[Company]],"Change")</f>
        <v>-0.08</v>
      </c>
      <c r="AA160" s="3">
        <f>_FV(Table1[[#This Row],[Company]],"Open")</f>
        <v>18.649999999999999</v>
      </c>
      <c r="AB160" s="1">
        <v>7.4968999999999994E-2</v>
      </c>
      <c r="AC160" s="6">
        <f>_FV(Table1[[#This Row],[Company]],"Volume")</f>
        <v>1617177</v>
      </c>
      <c r="AD160" s="6">
        <f>_FV(Table1[[#This Row],[Company]],"Volume average",TRUE)</f>
        <v>7710090.2222222202</v>
      </c>
      <c r="AE160" s="1" t="str">
        <f>_FV(Table1[[#This Row],[Company]],"Year founded",TRUE)</f>
        <v>1968</v>
      </c>
      <c r="AF160" s="6">
        <f>_FV(Table1[[#This Row],[Company]],"Shares outstanding",TRUE)</f>
        <v>1070164642.57189</v>
      </c>
      <c r="AG160" s="1" t="str">
        <f>_FV(Table1[[#This Row],[Company]],"Exchange")</f>
        <v>NYSE</v>
      </c>
      <c r="AH160" s="1" t="str">
        <f>_FV(Table1[[#This Row],[Company]],"Industry")</f>
        <v>Telecom Services</v>
      </c>
    </row>
    <row r="161" spans="1:34" ht="16.5" x14ac:dyDescent="0.25">
      <c r="A161" s="1">
        <v>85</v>
      </c>
      <c r="B161" s="2" t="e" vm="162">
        <v>#VALUE!</v>
      </c>
      <c r="C161" s="1" t="str">
        <f>_FV(Table1[[#This Row],[Company]],"Ticker symbol",TRUE)</f>
        <v>SCHW</v>
      </c>
      <c r="D161" s="5">
        <f>_FV(Table1[[#This Row],[Company]],"P/E",TRUE)</f>
        <v>28.490027999999999</v>
      </c>
      <c r="E161" s="5">
        <f>_FV(Table1[[#This Row],[Company]],"Beta")</f>
        <v>1.557909</v>
      </c>
      <c r="F161" s="7">
        <f>ABS(_FV(Table1[[#This Row],[Company]],"Change (%)",TRUE)/_FV(Table1[[#This Row],[Company]],"Beta"))</f>
        <v>2.6541986727080975E-3</v>
      </c>
      <c r="G161" s="7">
        <f>_FV(Table1[[#This Row],[Company]],"Change (%)",TRUE)</f>
        <v>-4.1349999999999998E-3</v>
      </c>
      <c r="H161" s="7">
        <f>_FV(Table1[[#This Row],[Company]],"Volume")/_FV(Table1[[#This Row],[Company]],"Volume average",TRUE)</f>
        <v>0.19765458859256163</v>
      </c>
      <c r="I161" s="7">
        <f>(Table1[% volume]/(Table1[[#Totals],[% volume]]))</f>
        <v>0.69898066884523524</v>
      </c>
      <c r="J161" s="7">
        <f>_FV(Table1[[#This Row],[Company]],"Volume")/_FV(Table1[[#This Row],[Company]],"Shares outstanding",TRUE)</f>
        <v>8.6720919511371433E-4</v>
      </c>
      <c r="K161" s="7">
        <f>(_FV(Table1[[#This Row],[Company]],"52 week high",TRUE)-_FV(Table1[[#This Row],[Company]],"52 week low",TRUE))/_FV(Table1[[#This Row],[Company]],"Price")</f>
        <v>0.43811783313562669</v>
      </c>
      <c r="L161" s="7">
        <f>(_FV(Table1[[#This Row],[Company]],"High",TRUE)-_FV(Table1[[#This Row],[Company]],"Low",TRUE))/_FV(Table1[[#This Row],[Company]],"Price")</f>
        <v>7.3151443258204323E-3</v>
      </c>
      <c r="M161" s="7">
        <f>(Table1[day range]/Table1[year range])</f>
        <v>1.6696750902526963E-2</v>
      </c>
      <c r="N161" s="9">
        <f>_FV(Table1[[#This Row],[Company]],"Market cap",TRUE)</f>
        <v>68241779323.199997</v>
      </c>
      <c r="O161" s="9">
        <f>_FV(Table1[[#This Row],[Company]],"Previous close",TRUE)*_FV(Table1[[#This Row],[Company]],"Change (%)",TRUE)*_FV(Table1[[#This Row],[Company]],"Shares outstanding",TRUE)</f>
        <v>-282179757.50143206</v>
      </c>
      <c r="P161" s="7">
        <f>(_FV(Table1[[#This Row],[Company]],"Price")-_FV(Table1[[#This Row],[Company]],"52 week low",TRUE))/_FV(Table1[[#This Row],[Company]],"Price",TRUE)</f>
        <v>0.24752866745749302</v>
      </c>
      <c r="Q161" s="3">
        <f>_FV(Table1[[#This Row],[Company]],"52 week low",TRUE)</f>
        <v>38.06</v>
      </c>
      <c r="R161" s="3">
        <f>_FV(Table1[[#This Row],[Company]],"Low")</f>
        <v>50.42</v>
      </c>
      <c r="S161" s="14">
        <f>_FV(Table1[[#This Row],[Company]],"Price")</f>
        <v>50.58</v>
      </c>
      <c r="T161" s="3">
        <f>_FV(Table1[[#This Row],[Company]],"High")</f>
        <v>50.79</v>
      </c>
      <c r="U161" s="3">
        <f>_FV(Table1[[#This Row],[Company]],"52 week high",TRUE)</f>
        <v>60.22</v>
      </c>
      <c r="V161" s="7">
        <f>(_FV(Table1[[#This Row],[Company]],"52 week high",TRUE)-_FV(Table1[[#This Row],[Company]],"Price"))/_FV(Table1[[#This Row],[Company]],"Price",TRUE)</f>
        <v>0.19058916567813367</v>
      </c>
      <c r="W161" s="7">
        <f>((_FV(Table1[[#This Row],[Company]],"Price")-_FV(Table1[[#This Row],[Company]],"52 week low",TRUE))/(Table1[year range]*_FV(Table1[[#This Row],[Company]],"Price")))</f>
        <v>0.56498194945848368</v>
      </c>
      <c r="X161" s="7">
        <f>((_FV(Table1[[#This Row],[Company]],"Price")-_FV(Table1[[#This Row],[Company]],"Low",TRUE))/(_FV(Table1[[#This Row],[Company]],"High",TRUE)-_FV(Table1[[#This Row],[Company]],"Low",TRUE)))</f>
        <v>0.43243243243242618</v>
      </c>
      <c r="Y161" s="3">
        <f>_FV(Table1[[#This Row],[Company]],"Previous close",TRUE)</f>
        <v>50.79</v>
      </c>
      <c r="Z161" s="17">
        <f>_FV(Table1[[#This Row],[Company]],"Change")</f>
        <v>-0.21</v>
      </c>
      <c r="AA161" s="3">
        <f>_FV(Table1[[#This Row],[Company]],"Open")</f>
        <v>50.79</v>
      </c>
      <c r="AB161" s="1">
        <v>0.26254100000000002</v>
      </c>
      <c r="AC161" s="6">
        <f>_FV(Table1[[#This Row],[Company]],"Volume")</f>
        <v>1165188</v>
      </c>
      <c r="AD161" s="1">
        <f>_FV(Table1[[#This Row],[Company]],"Volume average",TRUE)</f>
        <v>5895071.84375</v>
      </c>
      <c r="AE161" s="1" t="str">
        <f>_FV(Table1[[#This Row],[Company]],"Year founded",TRUE)</f>
        <v>1986</v>
      </c>
      <c r="AF161" s="6">
        <f>_FV(Table1[[#This Row],[Company]],"Shares outstanding",TRUE)</f>
        <v>1343606602.1500299</v>
      </c>
      <c r="AG161" s="1" t="str">
        <f>_FV(Table1[[#This Row],[Company]],"Exchange")</f>
        <v>NYSE</v>
      </c>
      <c r="AH161" s="1" t="str">
        <f>_FV(Table1[[#This Row],[Company]],"Industry")</f>
        <v>Capital Markets</v>
      </c>
    </row>
    <row r="162" spans="1:34" ht="16.5" x14ac:dyDescent="0.25">
      <c r="A162" s="1">
        <v>253</v>
      </c>
      <c r="B162" s="2" t="e" vm="163">
        <v>#VALUE!</v>
      </c>
      <c r="C162" s="1" t="str">
        <f>_FV(Table1[[#This Row],[Company]],"Ticker symbol",TRUE)</f>
        <v>ANDV</v>
      </c>
      <c r="D162" s="5">
        <f>_FV(Table1[[#This Row],[Company]],"P/E",TRUE)</f>
        <v>13.020833</v>
      </c>
      <c r="E162" s="5">
        <f>_FV(Table1[[#This Row],[Company]],"Beta")</f>
        <v>1.3143309999999999</v>
      </c>
      <c r="F162" s="7">
        <f>ABS(_FV(Table1[[#This Row],[Company]],"Change (%)",TRUE)/_FV(Table1[[#This Row],[Company]],"Beta"))</f>
        <v>3.102719178045713E-3</v>
      </c>
      <c r="G162" s="7">
        <f>_FV(Table1[[#This Row],[Company]],"Change (%)",TRUE)</f>
        <v>-4.078E-3</v>
      </c>
      <c r="H162" s="7">
        <f>_FV(Table1[[#This Row],[Company]],"Volume")/_FV(Table1[[#This Row],[Company]],"Volume average",TRUE)</f>
        <v>0.1345575772454711</v>
      </c>
      <c r="I162" s="7">
        <f>(Table1[% volume]/(Table1[[#Totals],[% volume]]))</f>
        <v>0.47584599988777249</v>
      </c>
      <c r="J162" s="7">
        <f>_FV(Table1[[#This Row],[Company]],"Volume")/_FV(Table1[[#This Row],[Company]],"Shares outstanding",TRUE)</f>
        <v>1.2323084863643144E-3</v>
      </c>
      <c r="K162" s="7">
        <f>(_FV(Table1[[#This Row],[Company]],"52 week high",TRUE)-_FV(Table1[[#This Row],[Company]],"52 week low",TRUE))/_FV(Table1[[#This Row],[Company]],"Price")</f>
        <v>0.42205133326675326</v>
      </c>
      <c r="L162" s="7">
        <f>(_FV(Table1[[#This Row],[Company]],"High",TRUE)-_FV(Table1[[#This Row],[Company]],"Low",TRUE))/_FV(Table1[[#This Row],[Company]],"Price")</f>
        <v>1.0253337328140032E-2</v>
      </c>
      <c r="M162" s="7">
        <f>(Table1[day range]/Table1[year range])</f>
        <v>2.4294052689698566E-2</v>
      </c>
      <c r="N162" s="9">
        <f>_FV(Table1[[#This Row],[Company]],"Market cap",TRUE)</f>
        <v>22746906168.52</v>
      </c>
      <c r="O162" s="9">
        <f>_FV(Table1[[#This Row],[Company]],"Previous close",TRUE)*_FV(Table1[[#This Row],[Company]],"Change (%)",TRUE)*_FV(Table1[[#This Row],[Company]],"Shares outstanding",TRUE)</f>
        <v>-92761883.355224669</v>
      </c>
      <c r="P162" s="7">
        <f>(_FV(Table1[[#This Row],[Company]],"Price")-_FV(Table1[[#This Row],[Company]],"52 week low",TRUE))/_FV(Table1[[#This Row],[Company]],"Price",TRUE)</f>
        <v>0.40357535204234496</v>
      </c>
      <c r="Q162" s="3">
        <f>_FV(Table1[[#This Row],[Company]],"52 week low",TRUE)</f>
        <v>89.58</v>
      </c>
      <c r="R162" s="3">
        <f>_FV(Table1[[#This Row],[Company]],"Low")</f>
        <v>149.30000000000001</v>
      </c>
      <c r="S162" s="14">
        <f>_FV(Table1[[#This Row],[Company]],"Price")</f>
        <v>150.19499999999999</v>
      </c>
      <c r="T162" s="3">
        <f>_FV(Table1[[#This Row],[Company]],"High")</f>
        <v>150.84</v>
      </c>
      <c r="U162" s="3">
        <f>_FV(Table1[[#This Row],[Company]],"52 week high",TRUE)</f>
        <v>152.97</v>
      </c>
      <c r="V162" s="7">
        <f>(_FV(Table1[[#This Row],[Company]],"52 week high",TRUE)-_FV(Table1[[#This Row],[Company]],"Price"))/_FV(Table1[[#This Row],[Company]],"Price",TRUE)</f>
        <v>1.8475981224408307E-2</v>
      </c>
      <c r="W162" s="7">
        <f>((_FV(Table1[[#This Row],[Company]],"Price")-_FV(Table1[[#This Row],[Company]],"52 week low",TRUE))/(Table1[year range]*_FV(Table1[[#This Row],[Company]],"Price")))</f>
        <v>0.95622337908187405</v>
      </c>
      <c r="X162" s="7">
        <f>((_FV(Table1[[#This Row],[Company]],"Price")-_FV(Table1[[#This Row],[Company]],"Low",TRUE))/(_FV(Table1[[#This Row],[Company]],"High",TRUE)-_FV(Table1[[#This Row],[Company]],"Low",TRUE)))</f>
        <v>0.58116883116882234</v>
      </c>
      <c r="Y162" s="3">
        <f>_FV(Table1[[#This Row],[Company]],"Previous close",TRUE)</f>
        <v>150.81</v>
      </c>
      <c r="Z162" s="17">
        <f>_FV(Table1[[#This Row],[Company]],"Change")</f>
        <v>-0.61499999999999999</v>
      </c>
      <c r="AA162" s="3">
        <f>_FV(Table1[[#This Row],[Company]],"Open")</f>
        <v>150.05000000000001</v>
      </c>
      <c r="AB162" s="1">
        <v>8.6012000000000005E-2</v>
      </c>
      <c r="AC162" s="6">
        <f>_FV(Table1[[#This Row],[Company]],"Volume")</f>
        <v>185871</v>
      </c>
      <c r="AD162" s="6">
        <f>_FV(Table1[[#This Row],[Company]],"Volume average",TRUE)</f>
        <v>1381349.1875</v>
      </c>
      <c r="AE162" s="1" t="str">
        <f>_FV(Table1[[#This Row],[Company]],"Year founded",TRUE)</f>
        <v>1968</v>
      </c>
      <c r="AF162" s="6">
        <f>_FV(Table1[[#This Row],[Company]],"Shares outstanding",TRUE)</f>
        <v>150831550.74941999</v>
      </c>
      <c r="AG162" s="1" t="str">
        <f>_FV(Table1[[#This Row],[Company]],"Exchange")</f>
        <v>NYSE</v>
      </c>
      <c r="AH162" s="1" t="str">
        <f>_FV(Table1[[#This Row],[Company]],"Industry")</f>
        <v>Oil &amp; Gas Refining &amp; Marketing</v>
      </c>
    </row>
    <row r="163" spans="1:34" ht="16.5" x14ac:dyDescent="0.25">
      <c r="A163" s="1">
        <v>351</v>
      </c>
      <c r="B163" s="2" t="e" vm="164">
        <v>#VALUE!</v>
      </c>
      <c r="C163" s="1" t="str">
        <f>_FV(Table1[[#This Row],[Company]],"Ticker symbol",TRUE)</f>
        <v>HSY</v>
      </c>
      <c r="D163" s="5">
        <f>_FV(Table1[[#This Row],[Company]],"P/E",TRUE)</f>
        <v>20.576132000000001</v>
      </c>
      <c r="E163" s="5">
        <f>_FV(Table1[[#This Row],[Company]],"Beta")</f>
        <v>0.32094400000000001</v>
      </c>
      <c r="F163" s="7">
        <f>ABS(_FV(Table1[[#This Row],[Company]],"Change (%)",TRUE)/_FV(Table1[[#This Row],[Company]],"Beta"))</f>
        <v>1.2637718729747248E-2</v>
      </c>
      <c r="G163" s="7">
        <f>_FV(Table1[[#This Row],[Company]],"Change (%)",TRUE)</f>
        <v>-4.0560000000000006E-3</v>
      </c>
      <c r="H163" s="7">
        <f>_FV(Table1[[#This Row],[Company]],"Volume")/_FV(Table1[[#This Row],[Company]],"Volume average",TRUE)</f>
        <v>0.14333682781776796</v>
      </c>
      <c r="I163" s="7">
        <f>(Table1[% volume]/(Table1[[#Totals],[% volume]]))</f>
        <v>0.50689271871519925</v>
      </c>
      <c r="J163" s="7">
        <f>_FV(Table1[[#This Row],[Company]],"Volume")/_FV(Table1[[#This Row],[Company]],"Shares outstanding",TRUE)</f>
        <v>8.5941463396160421E-4</v>
      </c>
      <c r="K163" s="7">
        <f>(_FV(Table1[[#This Row],[Company]],"52 week high",TRUE)-_FV(Table1[[#This Row],[Company]],"52 week low",TRUE))/_FV(Table1[[#This Row],[Company]],"Price")</f>
        <v>0.2720598717034925</v>
      </c>
      <c r="L163" s="7">
        <f>(_FV(Table1[[#This Row],[Company]],"High",TRUE)-_FV(Table1[[#This Row],[Company]],"Low",TRUE))/_FV(Table1[[#This Row],[Company]],"Price")</f>
        <v>1.2015069748498187E-2</v>
      </c>
      <c r="M163" s="7">
        <f>(Table1[day range]/Table1[year range])</f>
        <v>4.4163329465923391E-2</v>
      </c>
      <c r="N163" s="9">
        <f>_FV(Table1[[#This Row],[Company]],"Market cap",TRUE)</f>
        <v>20481248869.200001</v>
      </c>
      <c r="O163" s="9">
        <f>_FV(Table1[[#This Row],[Company]],"Previous close",TRUE)*_FV(Table1[[#This Row],[Company]],"Change (%)",TRUE)*_FV(Table1[[#This Row],[Company]],"Shares outstanding",TRUE)</f>
        <v>-83071945.413475037</v>
      </c>
      <c r="P163" s="7">
        <f>(_FV(Table1[[#This Row],[Company]],"Price")-_FV(Table1[[#This Row],[Company]],"52 week low",TRUE))/_FV(Table1[[#This Row],[Company]],"Price",TRUE)</f>
        <v>9.2750229100906176E-2</v>
      </c>
      <c r="Q163" s="3">
        <f>_FV(Table1[[#This Row],[Company]],"52 week low",TRUE)</f>
        <v>89.100999999999999</v>
      </c>
      <c r="R163" s="3">
        <f>_FV(Table1[[#This Row],[Company]],"Low")</f>
        <v>97.49</v>
      </c>
      <c r="S163" s="14">
        <f>_FV(Table1[[#This Row],[Company]],"Price")</f>
        <v>98.21</v>
      </c>
      <c r="T163" s="3">
        <f>_FV(Table1[[#This Row],[Company]],"High")</f>
        <v>98.67</v>
      </c>
      <c r="U163" s="3">
        <f>_FV(Table1[[#This Row],[Company]],"52 week high",TRUE)</f>
        <v>115.82</v>
      </c>
      <c r="V163" s="7">
        <f>(_FV(Table1[[#This Row],[Company]],"52 week high",TRUE)-_FV(Table1[[#This Row],[Company]],"Price"))/_FV(Table1[[#This Row],[Company]],"Price",TRUE)</f>
        <v>0.17930964260258631</v>
      </c>
      <c r="W163" s="7">
        <f>((_FV(Table1[[#This Row],[Company]],"Price")-_FV(Table1[[#This Row],[Company]],"52 week low",TRUE))/(Table1[year range]*_FV(Table1[[#This Row],[Company]],"Price")))</f>
        <v>0.34091844754668943</v>
      </c>
      <c r="X163" s="7">
        <f>((_FV(Table1[[#This Row],[Company]],"Price")-_FV(Table1[[#This Row],[Company]],"Low",TRUE))/(_FV(Table1[[#This Row],[Company]],"High",TRUE)-_FV(Table1[[#This Row],[Company]],"Low",TRUE)))</f>
        <v>0.61016949152541922</v>
      </c>
      <c r="Y163" s="3">
        <f>_FV(Table1[[#This Row],[Company]],"Previous close",TRUE)</f>
        <v>98.61</v>
      </c>
      <c r="Z163" s="17">
        <f>_FV(Table1[[#This Row],[Company]],"Change")</f>
        <v>-0.4</v>
      </c>
      <c r="AA163" s="3">
        <f>_FV(Table1[[#This Row],[Company]],"Open")</f>
        <v>98.52</v>
      </c>
      <c r="AB163" s="1">
        <v>5.7574E-2</v>
      </c>
      <c r="AC163" s="6">
        <f>_FV(Table1[[#This Row],[Company]],"Volume")</f>
        <v>178500</v>
      </c>
      <c r="AD163" s="6">
        <f>_FV(Table1[[#This Row],[Company]],"Volume average",TRUE)</f>
        <v>1245318.4761904799</v>
      </c>
      <c r="AE163" s="1" t="str">
        <f>_FV(Table1[[#This Row],[Company]],"Year founded",TRUE)</f>
        <v>1927</v>
      </c>
      <c r="AF163" s="6">
        <f>_FV(Table1[[#This Row],[Company]],"Shares outstanding",TRUE)</f>
        <v>207699511.90751401</v>
      </c>
      <c r="AG163" s="1" t="str">
        <f>_FV(Table1[[#This Row],[Company]],"Exchange")</f>
        <v>NYSE</v>
      </c>
      <c r="AH163" s="1" t="str">
        <f>_FV(Table1[[#This Row],[Company]],"Industry")</f>
        <v>Confectioners</v>
      </c>
    </row>
    <row r="164" spans="1:34" ht="16.5" x14ac:dyDescent="0.25">
      <c r="A164" s="1">
        <v>41</v>
      </c>
      <c r="B164" s="2" t="e" vm="165">
        <v>#VALUE!</v>
      </c>
      <c r="C164" s="1" t="str">
        <f>_FV(Table1[[#This Row],[Company]],"Ticker symbol",TRUE)</f>
        <v>MMM</v>
      </c>
      <c r="D164" s="5">
        <f>_FV(Table1[[#This Row],[Company]],"P/E",TRUE)</f>
        <v>28.571428999999998</v>
      </c>
      <c r="E164" s="5">
        <f>_FV(Table1[[#This Row],[Company]],"Beta")</f>
        <v>1.1651929999999999</v>
      </c>
      <c r="F164" s="7">
        <f>ABS(_FV(Table1[[#This Row],[Company]],"Change (%)",TRUE)/_FV(Table1[[#This Row],[Company]],"Beta"))</f>
        <v>3.4577962620784709E-3</v>
      </c>
      <c r="G164" s="7">
        <f>_FV(Table1[[#This Row],[Company]],"Change (%)",TRUE)</f>
        <v>-4.0289999999999996E-3</v>
      </c>
      <c r="H164" s="7">
        <f>_FV(Table1[[#This Row],[Company]],"Volume")/_FV(Table1[[#This Row],[Company]],"Volume average",TRUE)</f>
        <v>0.13707492835618804</v>
      </c>
      <c r="I164" s="7">
        <f>(Table1[% volume]/(Table1[[#Totals],[% volume]]))</f>
        <v>0.48474829644266987</v>
      </c>
      <c r="J164" s="7">
        <f>_FV(Table1[[#This Row],[Company]],"Volume")/_FV(Table1[[#This Row],[Company]],"Shares outstanding",TRUE)</f>
        <v>4.6280081349195747E-4</v>
      </c>
      <c r="K164" s="7">
        <f>(_FV(Table1[[#This Row],[Company]],"52 week high",TRUE)-_FV(Table1[[#This Row],[Company]],"52 week low",TRUE))/_FV(Table1[[#This Row],[Company]],"Price")</f>
        <v>0.33325307006982896</v>
      </c>
      <c r="L164" s="7">
        <f>(_FV(Table1[[#This Row],[Company]],"High",TRUE)-_FV(Table1[[#This Row],[Company]],"Low",TRUE))/_FV(Table1[[#This Row],[Company]],"Price")</f>
        <v>1.0931856489284766E-2</v>
      </c>
      <c r="M164" s="7">
        <f>(Table1[day range]/Table1[year range])</f>
        <v>3.2803468208092226E-2</v>
      </c>
      <c r="N164" s="9">
        <f>_FV(Table1[[#This Row],[Company]],"Market cap",TRUE)</f>
        <v>121786237138.884</v>
      </c>
      <c r="O164" s="9">
        <f>_FV(Table1[[#This Row],[Company]],"Previous close",TRUE)*_FV(Table1[[#This Row],[Company]],"Change (%)",TRUE)*_FV(Table1[[#This Row],[Company]],"Shares outstanding",TRUE)</f>
        <v>-490676749.43256396</v>
      </c>
      <c r="P164" s="7">
        <f>(_FV(Table1[[#This Row],[Company]],"Price")-_FV(Table1[[#This Row],[Company]],"52 week low",TRUE))/_FV(Table1[[#This Row],[Company]],"Price",TRUE)</f>
        <v>8.225379243920064E-2</v>
      </c>
      <c r="Q164" s="3">
        <f>_FV(Table1[[#This Row],[Company]],"52 week low",TRUE)</f>
        <v>190.57</v>
      </c>
      <c r="R164" s="3">
        <f>_FV(Table1[[#This Row],[Company]],"Low")</f>
        <v>206.77</v>
      </c>
      <c r="S164" s="14">
        <f>_FV(Table1[[#This Row],[Company]],"Price")</f>
        <v>207.65</v>
      </c>
      <c r="T164" s="3">
        <f>_FV(Table1[[#This Row],[Company]],"High")</f>
        <v>209.04</v>
      </c>
      <c r="U164" s="3">
        <f>_FV(Table1[[#This Row],[Company]],"52 week high",TRUE)</f>
        <v>259.77</v>
      </c>
      <c r="V164" s="7">
        <f>(_FV(Table1[[#This Row],[Company]],"52 week high",TRUE)-_FV(Table1[[#This Row],[Company]],"Price"))/_FV(Table1[[#This Row],[Company]],"Price",TRUE)</f>
        <v>0.25099927763062835</v>
      </c>
      <c r="W164" s="7">
        <f>((_FV(Table1[[#This Row],[Company]],"Price")-_FV(Table1[[#This Row],[Company]],"52 week low",TRUE))/(Table1[year range]*_FV(Table1[[#This Row],[Company]],"Price")))</f>
        <v>0.24682080924855512</v>
      </c>
      <c r="X164" s="7">
        <f>((_FV(Table1[[#This Row],[Company]],"Price")-_FV(Table1[[#This Row],[Company]],"Low",TRUE))/(_FV(Table1[[#This Row],[Company]],"High",TRUE)-_FV(Table1[[#This Row],[Company]],"Low",TRUE)))</f>
        <v>0.38766519823788659</v>
      </c>
      <c r="Y164" s="3">
        <f>_FV(Table1[[#This Row],[Company]],"Previous close",TRUE)</f>
        <v>208.49</v>
      </c>
      <c r="Z164" s="17">
        <f>_FV(Table1[[#This Row],[Company]],"Change")</f>
        <v>-0.84</v>
      </c>
      <c r="AA164" s="3">
        <f>_FV(Table1[[#This Row],[Company]],"Open")</f>
        <v>208.49</v>
      </c>
      <c r="AB164" s="1">
        <v>0.51244100000000004</v>
      </c>
      <c r="AC164" s="6">
        <f>_FV(Table1[[#This Row],[Company]],"Volume")</f>
        <v>270338</v>
      </c>
      <c r="AD164" s="6">
        <f>_FV(Table1[[#This Row],[Company]],"Volume average",TRUE)</f>
        <v>1972191.4375</v>
      </c>
      <c r="AE164" s="1" t="str">
        <f>_FV(Table1[[#This Row],[Company]],"Year founded",TRUE)</f>
        <v>1929</v>
      </c>
      <c r="AF164" s="6">
        <f>_FV(Table1[[#This Row],[Company]],"Shares outstanding",TRUE)</f>
        <v>584134668.99555898</v>
      </c>
      <c r="AG164" s="1" t="str">
        <f>_FV(Table1[[#This Row],[Company]],"Exchange")</f>
        <v>NYSE</v>
      </c>
      <c r="AH164" s="1" t="str">
        <f>_FV(Table1[[#This Row],[Company]],"Industry")</f>
        <v>Diversified Industrials</v>
      </c>
    </row>
    <row r="165" spans="1:34" ht="16.5" x14ac:dyDescent="0.25">
      <c r="A165" s="1">
        <v>157</v>
      </c>
      <c r="B165" s="2" t="e" vm="166">
        <v>#VALUE!</v>
      </c>
      <c r="C165" s="1" t="str">
        <f>_FV(Table1[[#This Row],[Company]],"Ticker symbol",TRUE)</f>
        <v>LYB</v>
      </c>
      <c r="D165" s="5">
        <f>_FV(Table1[[#This Row],[Company]],"P/E",TRUE)</f>
        <v>7.6335879999999996</v>
      </c>
      <c r="E165" s="5">
        <f>_FV(Table1[[#This Row],[Company]],"Beta")</f>
        <v>1.093715</v>
      </c>
      <c r="F165" s="7">
        <f>ABS(_FV(Table1[[#This Row],[Company]],"Change (%)",TRUE)/_FV(Table1[[#This Row],[Company]],"Beta"))</f>
        <v>3.6289161253160096E-3</v>
      </c>
      <c r="G165" s="7">
        <f>_FV(Table1[[#This Row],[Company]],"Change (%)",TRUE)</f>
        <v>-3.9689999999999994E-3</v>
      </c>
      <c r="H165" s="7">
        <f>_FV(Table1[[#This Row],[Company]],"Volume")/_FV(Table1[[#This Row],[Company]],"Volume average",TRUE)</f>
        <v>0.13849617505106643</v>
      </c>
      <c r="I165" s="7">
        <f>(Table1[% volume]/(Table1[[#Totals],[% volume]]))</f>
        <v>0.48977435717039719</v>
      </c>
      <c r="J165" s="7">
        <f>_FV(Table1[[#This Row],[Company]],"Volume")/_FV(Table1[[#This Row],[Company]],"Shares outstanding",TRUE)</f>
        <v>7.271411772212721E-4</v>
      </c>
      <c r="K165" s="7">
        <f>(_FV(Table1[[#This Row],[Company]],"52 week high",TRUE)-_FV(Table1[[#This Row],[Company]],"52 week low",TRUE))/_FV(Table1[[#This Row],[Company]],"Price")</f>
        <v>0.32412327311370887</v>
      </c>
      <c r="L165" s="7">
        <f>(_FV(Table1[[#This Row],[Company]],"High",TRUE)-_FV(Table1[[#This Row],[Company]],"Low",TRUE))/_FV(Table1[[#This Row],[Company]],"Price")</f>
        <v>1.2043924902585896E-2</v>
      </c>
      <c r="M165" s="7">
        <f>(Table1[day range]/Table1[year range])</f>
        <v>3.7158469945355169E-2</v>
      </c>
      <c r="N165" s="9">
        <f>_FV(Table1[[#This Row],[Company]],"Market cap",TRUE)</f>
        <v>43939106188.559998</v>
      </c>
      <c r="O165" s="9">
        <f>_FV(Table1[[#This Row],[Company]],"Previous close",TRUE)*_FV(Table1[[#This Row],[Company]],"Change (%)",TRUE)*_FV(Table1[[#This Row],[Company]],"Shares outstanding",TRUE)</f>
        <v>-174394312.46239462</v>
      </c>
      <c r="P165" s="7">
        <f>(_FV(Table1[[#This Row],[Company]],"Price")-_FV(Table1[[#This Row],[Company]],"52 week low",TRUE))/_FV(Table1[[#This Row],[Company]],"Price",TRUE)</f>
        <v>0.24415515409139218</v>
      </c>
      <c r="Q165" s="3">
        <f>_FV(Table1[[#This Row],[Company]],"52 week low",TRUE)</f>
        <v>85.35</v>
      </c>
      <c r="R165" s="3">
        <f>_FV(Table1[[#This Row],[Company]],"Low")</f>
        <v>112.02</v>
      </c>
      <c r="S165" s="14">
        <f>_FV(Table1[[#This Row],[Company]],"Price")</f>
        <v>112.92</v>
      </c>
      <c r="T165" s="3">
        <f>_FV(Table1[[#This Row],[Company]],"High")</f>
        <v>113.38</v>
      </c>
      <c r="U165" s="3">
        <f>_FV(Table1[[#This Row],[Company]],"52 week high",TRUE)</f>
        <v>121.95</v>
      </c>
      <c r="V165" s="7">
        <f>(_FV(Table1[[#This Row],[Company]],"52 week high",TRUE)-_FV(Table1[[#This Row],[Company]],"Price"))/_FV(Table1[[#This Row],[Company]],"Price",TRUE)</f>
        <v>7.9968119022316694E-2</v>
      </c>
      <c r="W165" s="7">
        <f>((_FV(Table1[[#This Row],[Company]],"Price")-_FV(Table1[[#This Row],[Company]],"52 week low",TRUE))/(Table1[year range]*_FV(Table1[[#This Row],[Company]],"Price")))</f>
        <v>0.75327868852459023</v>
      </c>
      <c r="X165" s="7">
        <f>((_FV(Table1[[#This Row],[Company]],"Price")-_FV(Table1[[#This Row],[Company]],"Low",TRUE))/(_FV(Table1[[#This Row],[Company]],"High",TRUE)-_FV(Table1[[#This Row],[Company]],"Low",TRUE)))</f>
        <v>0.66176470588235736</v>
      </c>
      <c r="Y165" s="3">
        <f>_FV(Table1[[#This Row],[Company]],"Previous close",TRUE)</f>
        <v>113.37</v>
      </c>
      <c r="Z165" s="17">
        <f>_FV(Table1[[#This Row],[Company]],"Change")</f>
        <v>-0.45</v>
      </c>
      <c r="AA165" s="3">
        <f>_FV(Table1[[#This Row],[Company]],"Open")</f>
        <v>113</v>
      </c>
      <c r="AB165" s="1">
        <v>0.14796899999999999</v>
      </c>
      <c r="AC165" s="6">
        <f>_FV(Table1[[#This Row],[Company]],"Volume")</f>
        <v>281820</v>
      </c>
      <c r="AD165" s="6">
        <f>_FV(Table1[[#This Row],[Company]],"Volume average",TRUE)</f>
        <v>2034857.640625</v>
      </c>
      <c r="AE165" s="1" t="str">
        <f>_FV(Table1[[#This Row],[Company]],"Year founded",TRUE)</f>
        <v>2009</v>
      </c>
      <c r="AF165" s="6">
        <f>_FV(Table1[[#This Row],[Company]],"Shares outstanding",TRUE)</f>
        <v>387572604.64461499</v>
      </c>
      <c r="AG165" s="1" t="str">
        <f>_FV(Table1[[#This Row],[Company]],"Exchange")</f>
        <v>NYSE</v>
      </c>
      <c r="AH165" s="1" t="str">
        <f>_FV(Table1[[#This Row],[Company]],"Industry")</f>
        <v>Specialty Chemicals</v>
      </c>
    </row>
    <row r="166" spans="1:34" ht="16.5" x14ac:dyDescent="0.25">
      <c r="A166" s="1">
        <v>174</v>
      </c>
      <c r="B166" s="2" t="e" vm="167">
        <v>#VALUE!</v>
      </c>
      <c r="C166" s="1" t="str">
        <f>_FV(Table1[[#This Row],[Company]],"Ticker symbol",TRUE)</f>
        <v>JCI</v>
      </c>
      <c r="D166" s="5">
        <f>_FV(Table1[[#This Row],[Company]],"P/E",TRUE)</f>
        <v>15.527950000000001</v>
      </c>
      <c r="E166" s="5">
        <f>_FV(Table1[[#This Row],[Company]],"Beta")</f>
        <v>1.398109</v>
      </c>
      <c r="F166" s="7">
        <f>ABS(_FV(Table1[[#This Row],[Company]],"Change (%)",TRUE)/_FV(Table1[[#This Row],[Company]],"Beta"))</f>
        <v>2.833112439731094E-3</v>
      </c>
      <c r="G166" s="7">
        <f>_FV(Table1[[#This Row],[Company]],"Change (%)",TRUE)</f>
        <v>-3.9610000000000001E-3</v>
      </c>
      <c r="H166" s="7">
        <f>_FV(Table1[[#This Row],[Company]],"Volume")/_FV(Table1[[#This Row],[Company]],"Volume average",TRUE)</f>
        <v>0.20611394253655169</v>
      </c>
      <c r="I166" s="7">
        <f>(Table1[% volume]/(Table1[[#Totals],[% volume]]))</f>
        <v>0.72889611335817517</v>
      </c>
      <c r="J166" s="7">
        <f>_FV(Table1[[#This Row],[Company]],"Volume")/_FV(Table1[[#This Row],[Company]],"Shares outstanding",TRUE)</f>
        <v>9.3515661285359548E-4</v>
      </c>
      <c r="K166" s="7">
        <f>(_FV(Table1[[#This Row],[Company]],"52 week high",TRUE)-_FV(Table1[[#This Row],[Company]],"52 week low",TRUE))/_FV(Table1[[#This Row],[Company]],"Price")</f>
        <v>0.25739660657476149</v>
      </c>
      <c r="L166" s="7">
        <f>(_FV(Table1[[#This Row],[Company]],"High",TRUE)-_FV(Table1[[#This Row],[Company]],"Low",TRUE))/_FV(Table1[[#This Row],[Company]],"Price")</f>
        <v>7.4231177094379944E-3</v>
      </c>
      <c r="M166" s="7">
        <f>(Table1[day range]/Table1[year range])</f>
        <v>2.8839221341023902E-2</v>
      </c>
      <c r="N166" s="9">
        <f>_FV(Table1[[#This Row],[Company]],"Market cap",TRUE)</f>
        <v>34893891677.060303</v>
      </c>
      <c r="O166" s="9">
        <f>_FV(Table1[[#This Row],[Company]],"Previous close",TRUE)*_FV(Table1[[#This Row],[Company]],"Change (%)",TRUE)*_FV(Table1[[#This Row],[Company]],"Shares outstanding",TRUE)</f>
        <v>-138214704.93283594</v>
      </c>
      <c r="P166" s="7">
        <f>(_FV(Table1[[#This Row],[Company]],"Price")-_FV(Table1[[#This Row],[Company]],"52 week low",TRUE))/_FV(Table1[[#This Row],[Company]],"Price",TRUE)</f>
        <v>0.12802226935312833</v>
      </c>
      <c r="Q166" s="3">
        <f>_FV(Table1[[#This Row],[Company]],"52 week low",TRUE)</f>
        <v>32.890999999999998</v>
      </c>
      <c r="R166" s="3">
        <f>_FV(Table1[[#This Row],[Company]],"Low")</f>
        <v>37.619999999999997</v>
      </c>
      <c r="S166" s="14">
        <f>_FV(Table1[[#This Row],[Company]],"Price")</f>
        <v>37.72</v>
      </c>
      <c r="T166" s="3">
        <f>_FV(Table1[[#This Row],[Company]],"High")</f>
        <v>37.9</v>
      </c>
      <c r="U166" s="3">
        <f>_FV(Table1[[#This Row],[Company]],"52 week high",TRUE)</f>
        <v>42.6</v>
      </c>
      <c r="V166" s="7">
        <f>(_FV(Table1[[#This Row],[Company]],"52 week high",TRUE)-_FV(Table1[[#This Row],[Company]],"Price"))/_FV(Table1[[#This Row],[Company]],"Price",TRUE)</f>
        <v>0.12937433722163316</v>
      </c>
      <c r="W166" s="7">
        <f>((_FV(Table1[[#This Row],[Company]],"Price")-_FV(Table1[[#This Row],[Company]],"52 week low",TRUE))/(Table1[year range]*_FV(Table1[[#This Row],[Company]],"Price")))</f>
        <v>0.49737357091358525</v>
      </c>
      <c r="X166" s="7">
        <f>((_FV(Table1[[#This Row],[Company]],"Price")-_FV(Table1[[#This Row],[Company]],"Low",TRUE))/(_FV(Table1[[#This Row],[Company]],"High",TRUE)-_FV(Table1[[#This Row],[Company]],"Low",TRUE)))</f>
        <v>0.35714285714286076</v>
      </c>
      <c r="Y166" s="3">
        <f>_FV(Table1[[#This Row],[Company]],"Previous close",TRUE)</f>
        <v>37.869999999999997</v>
      </c>
      <c r="Z166" s="17">
        <f>_FV(Table1[[#This Row],[Company]],"Change")</f>
        <v>-0.15</v>
      </c>
      <c r="AA166" s="3">
        <f>_FV(Table1[[#This Row],[Company]],"Open")</f>
        <v>37.799999999999997</v>
      </c>
      <c r="AB166" s="1">
        <v>0.13724900000000001</v>
      </c>
      <c r="AC166" s="6">
        <f>_FV(Table1[[#This Row],[Company]],"Volume")</f>
        <v>861665</v>
      </c>
      <c r="AD166" s="6">
        <f>_FV(Table1[[#This Row],[Company]],"Volume average",TRUE)</f>
        <v>4180527.4761904799</v>
      </c>
      <c r="AE166" s="1" t="str">
        <f>_FV(Table1[[#This Row],[Company]],"Year founded",TRUE)</f>
        <v>1885</v>
      </c>
      <c r="AF166" s="6">
        <f>_FV(Table1[[#This Row],[Company]],"Shares outstanding",TRUE)</f>
        <v>921412507.97624302</v>
      </c>
      <c r="AG166" s="1" t="str">
        <f>_FV(Table1[[#This Row],[Company]],"Exchange")</f>
        <v>NYSE</v>
      </c>
      <c r="AH166" s="1" t="str">
        <f>_FV(Table1[[#This Row],[Company]],"Industry")</f>
        <v>Engineering &amp; Construction</v>
      </c>
    </row>
    <row r="167" spans="1:34" ht="16.5" x14ac:dyDescent="0.25">
      <c r="A167" s="1">
        <v>82</v>
      </c>
      <c r="B167" s="2" t="e" vm="168">
        <v>#VALUE!</v>
      </c>
      <c r="C167" s="1" t="str">
        <f>_FV(Table1[[#This Row],[Company]],"Ticker symbol",TRUE)</f>
        <v>MDLZ</v>
      </c>
      <c r="D167" s="5">
        <f>_FV(Table1[[#This Row],[Company]],"P/E",TRUE)</f>
        <v>21.413276</v>
      </c>
      <c r="E167" s="5">
        <f>_FV(Table1[[#This Row],[Company]],"Beta")</f>
        <v>0.85352499999999998</v>
      </c>
      <c r="F167" s="7">
        <f>ABS(_FV(Table1[[#This Row],[Company]],"Change (%)",TRUE)/_FV(Table1[[#This Row],[Company]],"Beta"))</f>
        <v>4.638411294338186E-3</v>
      </c>
      <c r="G167" s="7">
        <f>_FV(Table1[[#This Row],[Company]],"Change (%)",TRUE)</f>
        <v>-3.9589999999999998E-3</v>
      </c>
      <c r="H167" s="7">
        <f>_FV(Table1[[#This Row],[Company]],"Volume")/_FV(Table1[[#This Row],[Company]],"Volume average",TRUE)</f>
        <v>0.17474272840407998</v>
      </c>
      <c r="I167" s="7">
        <f>(Table1[% volume]/(Table1[[#Totals],[% volume]]))</f>
        <v>0.61795574818404031</v>
      </c>
      <c r="J167" s="7">
        <f>_FV(Table1[[#This Row],[Company]],"Volume")/_FV(Table1[[#This Row],[Company]],"Shares outstanding",TRUE)</f>
        <v>8.9146123476464736E-4</v>
      </c>
      <c r="K167" s="7">
        <f>(_FV(Table1[[#This Row],[Company]],"52 week high",TRUE)-_FV(Table1[[#This Row],[Company]],"52 week low",TRUE))/_FV(Table1[[#This Row],[Company]],"Price")</f>
        <v>0.21323357493570252</v>
      </c>
      <c r="L167" s="7">
        <f>(_FV(Table1[[#This Row],[Company]],"High",TRUE)-_FV(Table1[[#This Row],[Company]],"Low",TRUE))/_FV(Table1[[#This Row],[Company]],"Price")</f>
        <v>9.1185410334346639E-3</v>
      </c>
      <c r="M167" s="7">
        <f>(Table1[day range]/Table1[year range])</f>
        <v>4.276315789473692E-2</v>
      </c>
      <c r="N167" s="9">
        <f>_FV(Table1[[#This Row],[Company]],"Market cap",TRUE)</f>
        <v>62651485877.279999</v>
      </c>
      <c r="O167" s="9">
        <f>_FV(Table1[[#This Row],[Company]],"Previous close",TRUE)*_FV(Table1[[#This Row],[Company]],"Change (%)",TRUE)*_FV(Table1[[#This Row],[Company]],"Shares outstanding",TRUE)</f>
        <v>-248037232.58815199</v>
      </c>
      <c r="P167" s="7">
        <f>(_FV(Table1[[#This Row],[Company]],"Price")-_FV(Table1[[#This Row],[Company]],"52 week low",TRUE))/_FV(Table1[[#This Row],[Company]],"Price",TRUE)</f>
        <v>0.12508767827916767</v>
      </c>
      <c r="Q167" s="3">
        <f>_FV(Table1[[#This Row],[Company]],"52 week low",TRUE)</f>
        <v>37.42</v>
      </c>
      <c r="R167" s="3">
        <f>_FV(Table1[[#This Row],[Company]],"Low")</f>
        <v>42.63</v>
      </c>
      <c r="S167" s="14">
        <f>_FV(Table1[[#This Row],[Company]],"Price")</f>
        <v>42.77</v>
      </c>
      <c r="T167" s="3">
        <f>_FV(Table1[[#This Row],[Company]],"High")</f>
        <v>43.02</v>
      </c>
      <c r="U167" s="3">
        <f>_FV(Table1[[#This Row],[Company]],"52 week high",TRUE)</f>
        <v>46.54</v>
      </c>
      <c r="V167" s="7">
        <f>(_FV(Table1[[#This Row],[Company]],"52 week high",TRUE)-_FV(Table1[[#This Row],[Company]],"Price"))/_FV(Table1[[#This Row],[Company]],"Price",TRUE)</f>
        <v>8.8145896656534856E-2</v>
      </c>
      <c r="W167" s="7">
        <f>((_FV(Table1[[#This Row],[Company]],"Price")-_FV(Table1[[#This Row],[Company]],"52 week low",TRUE))/(Table1[year range]*_FV(Table1[[#This Row],[Company]],"Price")))</f>
        <v>0.58662280701754421</v>
      </c>
      <c r="X167" s="7">
        <f>((_FV(Table1[[#This Row],[Company]],"Price")-_FV(Table1[[#This Row],[Company]],"Low",TRUE))/(_FV(Table1[[#This Row],[Company]],"High",TRUE)-_FV(Table1[[#This Row],[Company]],"Low",TRUE)))</f>
        <v>0.35897435897435992</v>
      </c>
      <c r="Y167" s="3">
        <f>_FV(Table1[[#This Row],[Company]],"Previous close",TRUE)</f>
        <v>42.94</v>
      </c>
      <c r="Z167" s="17">
        <f>_FV(Table1[[#This Row],[Company]],"Change")</f>
        <v>-0.17</v>
      </c>
      <c r="AA167" s="3">
        <f>_FV(Table1[[#This Row],[Company]],"Open")</f>
        <v>42.93</v>
      </c>
      <c r="AB167" s="1">
        <v>0.265067</v>
      </c>
      <c r="AC167" s="6">
        <f>_FV(Table1[[#This Row],[Company]],"Volume")</f>
        <v>1300684</v>
      </c>
      <c r="AD167" s="6">
        <f>_FV(Table1[[#This Row],[Company]],"Volume average",TRUE)</f>
        <v>7443422.75</v>
      </c>
      <c r="AE167" s="1" t="str">
        <f>_FV(Table1[[#This Row],[Company]],"Year founded",TRUE)</f>
        <v>2000</v>
      </c>
      <c r="AF167" s="6">
        <f>_FV(Table1[[#This Row],[Company]],"Shares outstanding",TRUE)</f>
        <v>1459047179.25664</v>
      </c>
      <c r="AG167" s="1" t="str">
        <f>_FV(Table1[[#This Row],[Company]],"Exchange")</f>
        <v>NASDAQ</v>
      </c>
      <c r="AH167" s="1" t="str">
        <f>_FV(Table1[[#This Row],[Company]],"Industry")</f>
        <v>Confectioners</v>
      </c>
    </row>
    <row r="168" spans="1:34" ht="16.5" x14ac:dyDescent="0.25">
      <c r="A168" s="1">
        <v>113</v>
      </c>
      <c r="B168" s="2" t="e" vm="169">
        <v>#VALUE!</v>
      </c>
      <c r="C168" s="1" t="str">
        <f>_FV(Table1[[#This Row],[Company]],"Ticker symbol",TRUE)</f>
        <v>PSX</v>
      </c>
      <c r="D168" s="5">
        <f>_FV(Table1[[#This Row],[Company]],"P/E",TRUE)</f>
        <v>10.515247</v>
      </c>
      <c r="E168" s="5">
        <f>_FV(Table1[[#This Row],[Company]],"Beta")</f>
        <v>1.0599890000000001</v>
      </c>
      <c r="F168" s="7">
        <f>ABS(_FV(Table1[[#This Row],[Company]],"Change (%)",TRUE)/_FV(Table1[[#This Row],[Company]],"Beta"))</f>
        <v>3.689660930443618E-3</v>
      </c>
      <c r="G168" s="7">
        <f>_FV(Table1[[#This Row],[Company]],"Change (%)",TRUE)</f>
        <v>-3.9110000000000004E-3</v>
      </c>
      <c r="H168" s="7">
        <f>_FV(Table1[[#This Row],[Company]],"Volume")/_FV(Table1[[#This Row],[Company]],"Volume average",TRUE)</f>
        <v>0.15746154407507626</v>
      </c>
      <c r="I168" s="7">
        <f>(Table1[% volume]/(Table1[[#Totals],[% volume]]))</f>
        <v>0.55684300667504105</v>
      </c>
      <c r="J168" s="7">
        <f>_FV(Table1[[#This Row],[Company]],"Volume")/_FV(Table1[[#This Row],[Company]],"Shares outstanding",TRUE)</f>
        <v>8.1166516794140811E-4</v>
      </c>
      <c r="K168" s="7">
        <f>(_FV(Table1[[#This Row],[Company]],"52 week high",TRUE)-_FV(Table1[[#This Row],[Company]],"52 week low",TRUE))/_FV(Table1[[#This Row],[Company]],"Price")</f>
        <v>0.3537014314928425</v>
      </c>
      <c r="L168" s="7">
        <f>(_FV(Table1[[#This Row],[Company]],"High",TRUE)-_FV(Table1[[#This Row],[Company]],"Low",TRUE))/_FV(Table1[[#This Row],[Company]],"Price")</f>
        <v>6.625766871165663E-3</v>
      </c>
      <c r="M168" s="7">
        <f>(Table1[day range]/Table1[year range])</f>
        <v>1.8732654949121238E-2</v>
      </c>
      <c r="N168" s="9">
        <f>_FV(Table1[[#This Row],[Company]],"Market cap",TRUE)</f>
        <v>56816433735.800003</v>
      </c>
      <c r="O168" s="9">
        <f>_FV(Table1[[#This Row],[Company]],"Previous close",TRUE)*_FV(Table1[[#This Row],[Company]],"Change (%)",TRUE)*_FV(Table1[[#This Row],[Company]],"Shares outstanding",TRUE)</f>
        <v>-222209072.34071386</v>
      </c>
      <c r="P168" s="7">
        <f>(_FV(Table1[[#This Row],[Company]],"Price")-_FV(Table1[[#This Row],[Company]],"52 week low",TRUE))/_FV(Table1[[#This Row],[Company]],"Price",TRUE)</f>
        <v>0.33963190184049075</v>
      </c>
      <c r="Q168" s="3">
        <f>_FV(Table1[[#This Row],[Company]],"52 week low",TRUE)</f>
        <v>80.73</v>
      </c>
      <c r="R168" s="3">
        <f>_FV(Table1[[#This Row],[Company]],"Low")</f>
        <v>121.91</v>
      </c>
      <c r="S168" s="14">
        <f>_FV(Table1[[#This Row],[Company]],"Price")</f>
        <v>122.25</v>
      </c>
      <c r="T168" s="3">
        <f>_FV(Table1[[#This Row],[Company]],"High")</f>
        <v>122.72</v>
      </c>
      <c r="U168" s="3">
        <f>_FV(Table1[[#This Row],[Company]],"52 week high",TRUE)</f>
        <v>123.97</v>
      </c>
      <c r="V168" s="7">
        <f>(_FV(Table1[[#This Row],[Company]],"52 week high",TRUE)-_FV(Table1[[#This Row],[Company]],"Price"))/_FV(Table1[[#This Row],[Company]],"Price",TRUE)</f>
        <v>1.4069529652351729E-2</v>
      </c>
      <c r="W168" s="7">
        <f>((_FV(Table1[[#This Row],[Company]],"Price")-_FV(Table1[[#This Row],[Company]],"52 week low",TRUE))/(Table1[year range]*_FV(Table1[[#This Row],[Company]],"Price")))</f>
        <v>0.96022201665124884</v>
      </c>
      <c r="X168" s="7">
        <f>((_FV(Table1[[#This Row],[Company]],"Price")-_FV(Table1[[#This Row],[Company]],"Low",TRUE))/(_FV(Table1[[#This Row],[Company]],"High",TRUE)-_FV(Table1[[#This Row],[Company]],"Low",TRUE)))</f>
        <v>0.41975308641975612</v>
      </c>
      <c r="Y168" s="3">
        <f>_FV(Table1[[#This Row],[Company]],"Previous close",TRUE)</f>
        <v>122.73</v>
      </c>
      <c r="Z168" s="17">
        <f>_FV(Table1[[#This Row],[Company]],"Change")</f>
        <v>-0.48</v>
      </c>
      <c r="AA168" s="3">
        <f>_FV(Table1[[#This Row],[Company]],"Open")</f>
        <v>122.44</v>
      </c>
      <c r="AB168" s="1">
        <v>0.202178</v>
      </c>
      <c r="AC168" s="6">
        <f>_FV(Table1[[#This Row],[Company]],"Volume")</f>
        <v>375751</v>
      </c>
      <c r="AD168" s="6">
        <f>_FV(Table1[[#This Row],[Company]],"Volume average",TRUE)</f>
        <v>2386303.2857142901</v>
      </c>
      <c r="AE168" s="1" t="str">
        <f>_FV(Table1[[#This Row],[Company]],"Year founded",TRUE)</f>
        <v>2011</v>
      </c>
      <c r="AF168" s="6">
        <f>_FV(Table1[[#This Row],[Company]],"Shares outstanding",TRUE)</f>
        <v>462938431.808034</v>
      </c>
      <c r="AG168" s="1" t="str">
        <f>_FV(Table1[[#This Row],[Company]],"Exchange")</f>
        <v>NYSE</v>
      </c>
      <c r="AH168" s="1" t="str">
        <f>_FV(Table1[[#This Row],[Company]],"Industry")</f>
        <v>Oil &amp; Gas Refining &amp; Marketing</v>
      </c>
    </row>
    <row r="169" spans="1:34" ht="16.5" x14ac:dyDescent="0.25">
      <c r="A169" s="1">
        <v>137</v>
      </c>
      <c r="B169" s="2" t="e" vm="170">
        <v>#VALUE!</v>
      </c>
      <c r="C169" s="1" t="str">
        <f>_FV(Table1[[#This Row],[Company]],"Ticker symbol",TRUE)</f>
        <v>TGT</v>
      </c>
      <c r="D169" s="5">
        <f>_FV(Table1[[#This Row],[Company]],"P/E",TRUE)</f>
        <v>14.992504</v>
      </c>
      <c r="E169" s="5">
        <f>_FV(Table1[[#This Row],[Company]],"Beta")</f>
        <v>0.74009599999999998</v>
      </c>
      <c r="F169" s="7">
        <f>ABS(_FV(Table1[[#This Row],[Company]],"Change (%)",TRUE)/_FV(Table1[[#This Row],[Company]],"Beta"))</f>
        <v>5.2574260636457978E-3</v>
      </c>
      <c r="G169" s="7">
        <f>_FV(Table1[[#This Row],[Company]],"Change (%)",TRUE)</f>
        <v>-3.8909999999999999E-3</v>
      </c>
      <c r="H169" s="7">
        <f>_FV(Table1[[#This Row],[Company]],"Volume")/_FV(Table1[[#This Row],[Company]],"Volume average",TRUE)</f>
        <v>0.21181104046385935</v>
      </c>
      <c r="I169" s="7">
        <f>(Table1[% volume]/(Table1[[#Totals],[% volume]]))</f>
        <v>0.74904318582465357</v>
      </c>
      <c r="J169" s="7">
        <f>_FV(Table1[[#This Row],[Company]],"Volume")/_FV(Table1[[#This Row],[Company]],"Shares outstanding",TRUE)</f>
        <v>1.6519115454938923E-3</v>
      </c>
      <c r="K169" s="7">
        <f>(_FV(Table1[[#This Row],[Company]],"52 week high",TRUE)-_FV(Table1[[#This Row],[Company]],"52 week low",TRUE))/_FV(Table1[[#This Row],[Company]],"Price")</f>
        <v>0.35272793848407186</v>
      </c>
      <c r="L169" s="7">
        <f>(_FV(Table1[[#This Row],[Company]],"High",TRUE)-_FV(Table1[[#This Row],[Company]],"Low",TRUE))/_FV(Table1[[#This Row],[Company]],"Price")</f>
        <v>9.3982668131331135E-3</v>
      </c>
      <c r="M169" s="7">
        <f>(Table1[day range]/Table1[year range])</f>
        <v>2.6644520571645933E-2</v>
      </c>
      <c r="N169" s="9">
        <f>_FV(Table1[[#This Row],[Company]],"Market cap",TRUE)</f>
        <v>43663744706.400002</v>
      </c>
      <c r="O169" s="9">
        <f>_FV(Table1[[#This Row],[Company]],"Previous close",TRUE)*_FV(Table1[[#This Row],[Company]],"Change (%)",TRUE)*_FV(Table1[[#This Row],[Company]],"Shares outstanding",TRUE)</f>
        <v>-169895630.65260243</v>
      </c>
      <c r="P169" s="7">
        <f>(_FV(Table1[[#This Row],[Company]],"Price")-_FV(Table1[[#This Row],[Company]],"52 week low",TRUE))/_FV(Table1[[#This Row],[Company]],"Price",TRUE)</f>
        <v>0.34212132308067872</v>
      </c>
      <c r="Q169" s="3">
        <f>_FV(Table1[[#This Row],[Company]],"52 week low",TRUE)</f>
        <v>53.9</v>
      </c>
      <c r="R169" s="3">
        <f>_FV(Table1[[#This Row],[Company]],"Low")</f>
        <v>81.680000000000007</v>
      </c>
      <c r="S169" s="14">
        <f>_FV(Table1[[#This Row],[Company]],"Price")</f>
        <v>81.93</v>
      </c>
      <c r="T169" s="3">
        <f>_FV(Table1[[#This Row],[Company]],"High")</f>
        <v>82.45</v>
      </c>
      <c r="U169" s="3">
        <f>_FV(Table1[[#This Row],[Company]],"52 week high",TRUE)</f>
        <v>82.799000000000007</v>
      </c>
      <c r="V169" s="7">
        <f>(_FV(Table1[[#This Row],[Company]],"52 week high",TRUE)-_FV(Table1[[#This Row],[Company]],"Price"))/_FV(Table1[[#This Row],[Company]],"Price",TRUE)</f>
        <v>1.0606615403393136E-2</v>
      </c>
      <c r="W169" s="7">
        <f>((_FV(Table1[[#This Row],[Company]],"Price")-_FV(Table1[[#This Row],[Company]],"52 week low",TRUE))/(Table1[year range]*_FV(Table1[[#This Row],[Company]],"Price")))</f>
        <v>0.96992975535485659</v>
      </c>
      <c r="X169" s="7">
        <f>((_FV(Table1[[#This Row],[Company]],"Price")-_FV(Table1[[#This Row],[Company]],"Low",TRUE))/(_FV(Table1[[#This Row],[Company]],"High",TRUE)-_FV(Table1[[#This Row],[Company]],"Low",TRUE)))</f>
        <v>0.32467532467532634</v>
      </c>
      <c r="Y169" s="3">
        <f>_FV(Table1[[#This Row],[Company]],"Previous close",TRUE)</f>
        <v>82.25</v>
      </c>
      <c r="Z169" s="17">
        <f>_FV(Table1[[#This Row],[Company]],"Change")</f>
        <v>-0.32</v>
      </c>
      <c r="AA169" s="3">
        <f>_FV(Table1[[#This Row],[Company]],"Open")</f>
        <v>82.24</v>
      </c>
      <c r="AB169" s="1">
        <v>0.17682400000000001</v>
      </c>
      <c r="AC169" s="6">
        <f>_FV(Table1[[#This Row],[Company]],"Volume")</f>
        <v>876944</v>
      </c>
      <c r="AD169" s="6">
        <f>_FV(Table1[[#This Row],[Company]],"Volume average",TRUE)</f>
        <v>4140218.5555555602</v>
      </c>
      <c r="AE169" s="1" t="str">
        <f>_FV(Table1[[#This Row],[Company]],"Year founded",TRUE)</f>
        <v>1902</v>
      </c>
      <c r="AF169" s="6">
        <f>_FV(Table1[[#This Row],[Company]],"Shares outstanding",TRUE)</f>
        <v>530866197.03829801</v>
      </c>
      <c r="AG169" s="1" t="str">
        <f>_FV(Table1[[#This Row],[Company]],"Exchange")</f>
        <v>NYSE</v>
      </c>
      <c r="AH169" s="1" t="str">
        <f>_FV(Table1[[#This Row],[Company]],"Industry")</f>
        <v>Discount Stores</v>
      </c>
    </row>
    <row r="170" spans="1:34" ht="16.5" x14ac:dyDescent="0.25">
      <c r="A170" s="1">
        <v>470</v>
      </c>
      <c r="B170" s="2" t="e" vm="171">
        <v>#VALUE!</v>
      </c>
      <c r="C170" s="1" t="str">
        <f>_FV(Table1[[#This Row],[Company]],"Ticker symbol",TRUE)</f>
        <v>ALLE</v>
      </c>
      <c r="D170" s="5">
        <f>_FV(Table1[[#This Row],[Company]],"P/E",TRUE)</f>
        <v>27.700831000000001</v>
      </c>
      <c r="E170" s="19">
        <v>1.1200000000000001</v>
      </c>
      <c r="F170" s="7">
        <f>ABS(Table1[[#This Row],[% change]]/Table1[[#This Row],[Beta]])</f>
        <v>3.4383928571428564E-3</v>
      </c>
      <c r="G170" s="7">
        <f>_FV(Table1[[#This Row],[Company]],"Change (%)",TRUE)</f>
        <v>-3.8509999999999998E-3</v>
      </c>
      <c r="H170" s="7">
        <f>_FV(Table1[[#This Row],[Company]],"Volume")/_FV(Table1[[#This Row],[Company]],"Volume average",TRUE)</f>
        <v>0.13140943898223326</v>
      </c>
      <c r="I170" s="7">
        <f>(Table1[% volume]/(Table1[[#Totals],[% volume]]))</f>
        <v>0.46471300366175883</v>
      </c>
      <c r="J170" s="7">
        <f>_FV(Table1[[#This Row],[Company]],"Volume")/_FV(Table1[[#This Row],[Company]],"Shares outstanding",TRUE)</f>
        <v>9.5805896741354274E-4</v>
      </c>
      <c r="K170" s="7">
        <f>(_FV(Table1[[#This Row],[Company]],"52 week high",TRUE)-_FV(Table1[[#This Row],[Company]],"52 week low",TRUE))/_FV(Table1[[#This Row],[Company]],"Price")</f>
        <v>0.19280019328340189</v>
      </c>
      <c r="L170" s="7">
        <f>(_FV(Table1[[#This Row],[Company]],"High",TRUE)-_FV(Table1[[#This Row],[Company]],"Low",TRUE))/_FV(Table1[[#This Row],[Company]],"Price")</f>
        <v>7.6105339453975554E-3</v>
      </c>
      <c r="M170" s="7">
        <f>(Table1[day range]/Table1[year range])</f>
        <v>3.9473684210526896E-2</v>
      </c>
      <c r="N170" s="9">
        <f>_FV(Table1[[#This Row],[Company]],"Market cap",TRUE)</f>
        <v>7870074448.9200001</v>
      </c>
      <c r="O170" s="9">
        <f>_FV(Table1[[#This Row],[Company]],"Previous close",TRUE)*_FV(Table1[[#This Row],[Company]],"Change (%)",TRUE)*_FV(Table1[[#This Row],[Company]],"Shares outstanding",TRUE)</f>
        <v>-30307656.702790912</v>
      </c>
      <c r="P170" s="7">
        <f>(_FV(Table1[[#This Row],[Company]],"Price")-_FV(Table1[[#This Row],[Company]],"52 week low",TRUE))/_FV(Table1[[#This Row],[Company]],"Price",TRUE)</f>
        <v>0.10787629862285585</v>
      </c>
      <c r="Q170" s="3">
        <f>_FV(Table1[[#This Row],[Company]],"52 week low",TRUE)</f>
        <v>73.849999999999994</v>
      </c>
      <c r="R170" s="3">
        <f>_FV(Table1[[#This Row],[Company]],"Low")</f>
        <v>82.55</v>
      </c>
      <c r="S170" s="14">
        <f>_FV(Table1[[#This Row],[Company]],"Price")</f>
        <v>82.78</v>
      </c>
      <c r="T170" s="3">
        <f>_FV(Table1[[#This Row],[Company]],"High")</f>
        <v>83.18</v>
      </c>
      <c r="U170" s="3">
        <f>_FV(Table1[[#This Row],[Company]],"52 week high",TRUE)</f>
        <v>89.81</v>
      </c>
      <c r="V170" s="7">
        <f>(_FV(Table1[[#This Row],[Company]],"52 week high",TRUE)-_FV(Table1[[#This Row],[Company]],"Price"))/_FV(Table1[[#This Row],[Company]],"Price",TRUE)</f>
        <v>8.4923894660546034E-2</v>
      </c>
      <c r="W170" s="7">
        <f>((_FV(Table1[[#This Row],[Company]],"Price")-_FV(Table1[[#This Row],[Company]],"52 week low",TRUE))/(Table1[year range]*_FV(Table1[[#This Row],[Company]],"Price")))</f>
        <v>0.55952380952380965</v>
      </c>
      <c r="X170" s="7">
        <f>((_FV(Table1[[#This Row],[Company]],"Price")-_FV(Table1[[#This Row],[Company]],"Low",TRUE))/(_FV(Table1[[#This Row],[Company]],"High",TRUE)-_FV(Table1[[#This Row],[Company]],"Low",TRUE)))</f>
        <v>0.36507936507936578</v>
      </c>
      <c r="Y170" s="3">
        <f>_FV(Table1[[#This Row],[Company]],"Previous close",TRUE)</f>
        <v>83.1</v>
      </c>
      <c r="Z170" s="17">
        <f>_FV(Table1[[#This Row],[Company]],"Change")</f>
        <v>-0.32</v>
      </c>
      <c r="AA170" s="3">
        <f>_FV(Table1[[#This Row],[Company]],"Open")</f>
        <v>83.18</v>
      </c>
      <c r="AB170" s="1">
        <v>3.1684999999999998E-2</v>
      </c>
      <c r="AC170" s="6">
        <f>_FV(Table1[[#This Row],[Company]],"Volume")</f>
        <v>90734</v>
      </c>
      <c r="AD170" s="6">
        <f>_FV(Table1[[#This Row],[Company]],"Volume average",TRUE)</f>
        <v>690467.90476190497</v>
      </c>
      <c r="AE170" s="1" t="str">
        <f>_FV(Table1[[#This Row],[Company]],"Year founded",TRUE)</f>
        <v>2013</v>
      </c>
      <c r="AF170" s="6">
        <f>_FV(Table1[[#This Row],[Company]],"Shares outstanding",TRUE)</f>
        <v>94706070.384115502</v>
      </c>
      <c r="AG170" s="1" t="str">
        <f>_FV(Table1[[#This Row],[Company]],"Exchange")</f>
        <v>NYSE</v>
      </c>
      <c r="AH170" s="1" t="str">
        <f>_FV(Table1[[#This Row],[Company]],"Industry")</f>
        <v>Security &amp; Protection Services</v>
      </c>
    </row>
    <row r="171" spans="1:34" ht="16.5" x14ac:dyDescent="0.25">
      <c r="A171" s="1">
        <v>264</v>
      </c>
      <c r="B171" s="2" t="e" vm="172">
        <v>#VALUE!</v>
      </c>
      <c r="C171" s="1" t="str">
        <f>_FV(Table1[[#This Row],[Company]],"Ticker symbol",TRUE)</f>
        <v>IQV</v>
      </c>
      <c r="D171" s="5">
        <f>_FV(Table1[[#This Row],[Company]],"P/E",TRUE)</f>
        <v>21.097045999999999</v>
      </c>
      <c r="E171" s="5">
        <f>_FV(Table1[[#This Row],[Company]],"Beta")</f>
        <v>0.722001</v>
      </c>
      <c r="F171" s="7">
        <f>ABS(_FV(Table1[[#This Row],[Company]],"Change (%)",TRUE)/_FV(Table1[[#This Row],[Company]],"Beta"))</f>
        <v>5.3005466751431087E-3</v>
      </c>
      <c r="G171" s="7">
        <f>_FV(Table1[[#This Row],[Company]],"Change (%)",TRUE)</f>
        <v>-3.8269999999999997E-3</v>
      </c>
      <c r="H171" s="7">
        <f>_FV(Table1[[#This Row],[Company]],"Volume")/_FV(Table1[[#This Row],[Company]],"Volume average",TRUE)</f>
        <v>5.356326729660104E-2</v>
      </c>
      <c r="I171" s="7">
        <f>(Table1[% volume]/(Table1[[#Totals],[% volume]]))</f>
        <v>0.18941977854959491</v>
      </c>
      <c r="J171" s="7">
        <f>_FV(Table1[[#This Row],[Company]],"Volume")/_FV(Table1[[#This Row],[Company]],"Shares outstanding",TRUE)</f>
        <v>4.1634986288202955E-4</v>
      </c>
      <c r="K171" s="7">
        <f>(_FV(Table1[[#This Row],[Company]],"52 week high",TRUE)-_FV(Table1[[#This Row],[Company]],"52 week low",TRUE))/_FV(Table1[[#This Row],[Company]],"Price")</f>
        <v>0.30976706170821411</v>
      </c>
      <c r="L171" s="7">
        <f>(_FV(Table1[[#This Row],[Company]],"High",TRUE)-_FV(Table1[[#This Row],[Company]],"Low",TRUE))/_FV(Table1[[#This Row],[Company]],"Price")</f>
        <v>1.0952186350633341E-2</v>
      </c>
      <c r="M171" s="7">
        <f>(Table1[day range]/Table1[year range])</f>
        <v>3.5356200527704204E-2</v>
      </c>
      <c r="N171" s="9">
        <f>_FV(Table1[[#This Row],[Company]],"Market cap",TRUE)</f>
        <v>24820946375.400002</v>
      </c>
      <c r="O171" s="9">
        <f>_FV(Table1[[#This Row],[Company]],"Previous close",TRUE)*_FV(Table1[[#This Row],[Company]],"Change (%)",TRUE)*_FV(Table1[[#This Row],[Company]],"Shares outstanding",TRUE)</f>
        <v>-94989761.778655797</v>
      </c>
      <c r="P171" s="7">
        <f>(_FV(Table1[[#This Row],[Company]],"Price")-_FV(Table1[[#This Row],[Company]],"52 week low",TRUE))/_FV(Table1[[#This Row],[Company]],"Price",TRUE)</f>
        <v>0.28524724152022879</v>
      </c>
      <c r="Q171" s="3">
        <f>_FV(Table1[[#This Row],[Company]],"52 week low",TRUE)</f>
        <v>87.45</v>
      </c>
      <c r="R171" s="3">
        <f>_FV(Table1[[#This Row],[Company]],"Low")</f>
        <v>122.18</v>
      </c>
      <c r="S171" s="14">
        <f>_FV(Table1[[#This Row],[Company]],"Price")</f>
        <v>122.35</v>
      </c>
      <c r="T171" s="3">
        <f>_FV(Table1[[#This Row],[Company]],"High")</f>
        <v>123.52</v>
      </c>
      <c r="U171" s="3">
        <f>_FV(Table1[[#This Row],[Company]],"52 week high",TRUE)</f>
        <v>125.35</v>
      </c>
      <c r="V171" s="7">
        <f>(_FV(Table1[[#This Row],[Company]],"52 week high",TRUE)-_FV(Table1[[#This Row],[Company]],"Price"))/_FV(Table1[[#This Row],[Company]],"Price",TRUE)</f>
        <v>2.4519820187985288E-2</v>
      </c>
      <c r="W171" s="7">
        <f>((_FV(Table1[[#This Row],[Company]],"Price")-_FV(Table1[[#This Row],[Company]],"52 week low",TRUE))/(Table1[year range]*_FV(Table1[[#This Row],[Company]],"Price")))</f>
        <v>0.920844327176781</v>
      </c>
      <c r="X171" s="7">
        <f>((_FV(Table1[[#This Row],[Company]],"Price")-_FV(Table1[[#This Row],[Company]],"Low",TRUE))/(_FV(Table1[[#This Row],[Company]],"High",TRUE)-_FV(Table1[[#This Row],[Company]],"Low",TRUE)))</f>
        <v>0.12686567164178272</v>
      </c>
      <c r="Y171" s="3">
        <f>_FV(Table1[[#This Row],[Company]],"Previous close",TRUE)</f>
        <v>122.82</v>
      </c>
      <c r="Z171" s="17">
        <f>_FV(Table1[[#This Row],[Company]],"Change")</f>
        <v>-0.47</v>
      </c>
      <c r="AA171" s="3">
        <f>_FV(Table1[[#This Row],[Company]],"Open")</f>
        <v>122.82</v>
      </c>
      <c r="AB171" s="1">
        <v>8.2008999999999999E-2</v>
      </c>
      <c r="AC171" s="6">
        <f>_FV(Table1[[#This Row],[Company]],"Volume")</f>
        <v>84141</v>
      </c>
      <c r="AD171" s="6">
        <f>_FV(Table1[[#This Row],[Company]],"Volume average",TRUE)</f>
        <v>1570871.3125</v>
      </c>
      <c r="AE171" s="1" t="str">
        <f>_FV(Table1[[#This Row],[Company]],"Year founded",TRUE)</f>
        <v>1982</v>
      </c>
      <c r="AF171" s="6">
        <f>_FV(Table1[[#This Row],[Company]],"Shares outstanding",TRUE)</f>
        <v>202092056.46800199</v>
      </c>
      <c r="AG171" s="1" t="str">
        <f>_FV(Table1[[#This Row],[Company]],"Exchange")</f>
        <v>NYSE</v>
      </c>
      <c r="AH171" s="1" t="str">
        <f>_FV(Table1[[#This Row],[Company]],"Industry")</f>
        <v>Diagnostics &amp; Research</v>
      </c>
    </row>
    <row r="172" spans="1:34" ht="16.5" x14ac:dyDescent="0.25">
      <c r="A172" s="1">
        <v>148</v>
      </c>
      <c r="B172" s="2" t="e" vm="173">
        <v>#VALUE!</v>
      </c>
      <c r="C172" s="1" t="str">
        <f>_FV(Table1[[#This Row],[Company]],"Ticker symbol",TRUE)</f>
        <v>MPC</v>
      </c>
      <c r="D172" s="5">
        <f>_FV(Table1[[#This Row],[Company]],"P/E",TRUE)</f>
        <v>9.9403579999999998</v>
      </c>
      <c r="E172" s="5">
        <f>_FV(Table1[[#This Row],[Company]],"Beta")</f>
        <v>1.409937</v>
      </c>
      <c r="F172" s="7">
        <f>ABS(_FV(Table1[[#This Row],[Company]],"Change (%)",TRUE)/_FV(Table1[[#This Row],[Company]],"Beta"))</f>
        <v>2.7057946560732856E-3</v>
      </c>
      <c r="G172" s="7">
        <f>_FV(Table1[[#This Row],[Company]],"Change (%)",TRUE)</f>
        <v>-3.8150000000000002E-3</v>
      </c>
      <c r="H172" s="7">
        <f>_FV(Table1[[#This Row],[Company]],"Volume")/_FV(Table1[[#This Row],[Company]],"Volume average",TRUE)</f>
        <v>0.17671740551170598</v>
      </c>
      <c r="I172" s="7">
        <f>(Table1[% volume]/(Table1[[#Totals],[% volume]]))</f>
        <v>0.62493894617236034</v>
      </c>
      <c r="J172" s="7">
        <f>_FV(Table1[[#This Row],[Company]],"Volume")/_FV(Table1[[#This Row],[Company]],"Shares outstanding",TRUE)</f>
        <v>2.0399597502803631E-3</v>
      </c>
      <c r="K172" s="7">
        <f>(_FV(Table1[[#This Row],[Company]],"52 week high",TRUE)-_FV(Table1[[#This Row],[Company]],"52 week low",TRUE))/_FV(Table1[[#This Row],[Company]],"Price")</f>
        <v>0.42038295243977764</v>
      </c>
      <c r="L172" s="7">
        <f>(_FV(Table1[[#This Row],[Company]],"High",TRUE)-_FV(Table1[[#This Row],[Company]],"Low",TRUE))/_FV(Table1[[#This Row],[Company]],"Price")</f>
        <v>1.3835701050030763E-2</v>
      </c>
      <c r="M172" s="7">
        <f>(Table1[day range]/Table1[year range])</f>
        <v>3.2912136350278877E-2</v>
      </c>
      <c r="N172" s="9">
        <f>_FV(Table1[[#This Row],[Company]],"Market cap",TRUE)</f>
        <v>36540395284.639999</v>
      </c>
      <c r="O172" s="9">
        <f>_FV(Table1[[#This Row],[Company]],"Previous close",TRUE)*_FV(Table1[[#This Row],[Company]],"Change (%)",TRUE)*_FV(Table1[[#This Row],[Company]],"Shares outstanding",TRUE)</f>
        <v>-139401608.01090166</v>
      </c>
      <c r="P172" s="7">
        <f>(_FV(Table1[[#This Row],[Company]],"Price")-_FV(Table1[[#This Row],[Company]],"52 week low",TRUE))/_FV(Table1[[#This Row],[Company]],"Price",TRUE)</f>
        <v>0.39098208770846204</v>
      </c>
      <c r="Q172" s="3">
        <f>_FV(Table1[[#This Row],[Company]],"52 week low",TRUE)</f>
        <v>49.3</v>
      </c>
      <c r="R172" s="3">
        <f>_FV(Table1[[#This Row],[Company]],"Low")</f>
        <v>80.180000000000007</v>
      </c>
      <c r="S172" s="14">
        <f>_FV(Table1[[#This Row],[Company]],"Price")</f>
        <v>80.95</v>
      </c>
      <c r="T172" s="3">
        <f>_FV(Table1[[#This Row],[Company]],"High")</f>
        <v>81.3</v>
      </c>
      <c r="U172" s="3">
        <f>_FV(Table1[[#This Row],[Company]],"52 week high",TRUE)</f>
        <v>83.33</v>
      </c>
      <c r="V172" s="7">
        <f>(_FV(Table1[[#This Row],[Company]],"52 week high",TRUE)-_FV(Table1[[#This Row],[Company]],"Price"))/_FV(Table1[[#This Row],[Company]],"Price",TRUE)</f>
        <v>2.9400864731315569E-2</v>
      </c>
      <c r="W172" s="7">
        <f>((_FV(Table1[[#This Row],[Company]],"Price")-_FV(Table1[[#This Row],[Company]],"52 week low",TRUE))/(Table1[year range]*_FV(Table1[[#This Row],[Company]],"Price")))</f>
        <v>0.93006171025565687</v>
      </c>
      <c r="X172" s="7">
        <f>((_FV(Table1[[#This Row],[Company]],"Price")-_FV(Table1[[#This Row],[Company]],"Low",TRUE))/(_FV(Table1[[#This Row],[Company]],"High",TRUE)-_FV(Table1[[#This Row],[Company]],"Low",TRUE)))</f>
        <v>0.68750000000000233</v>
      </c>
      <c r="Y172" s="3">
        <f>_FV(Table1[[#This Row],[Company]],"Previous close",TRUE)</f>
        <v>81.260000000000005</v>
      </c>
      <c r="Z172" s="17">
        <f>_FV(Table1[[#This Row],[Company]],"Change")</f>
        <v>-0.31</v>
      </c>
      <c r="AA172" s="3">
        <f>_FV(Table1[[#This Row],[Company]],"Open")</f>
        <v>80.739999999999995</v>
      </c>
      <c r="AB172" s="1">
        <v>0.153777</v>
      </c>
      <c r="AC172" s="6">
        <f>_FV(Table1[[#This Row],[Company]],"Volume")</f>
        <v>917314</v>
      </c>
      <c r="AD172" s="6">
        <f>_FV(Table1[[#This Row],[Company]],"Volume average",TRUE)</f>
        <v>5190852.578125</v>
      </c>
      <c r="AE172" s="1" t="str">
        <f>_FV(Table1[[#This Row],[Company]],"Year founded",TRUE)</f>
        <v>2009</v>
      </c>
      <c r="AF172" s="6">
        <f>_FV(Table1[[#This Row],[Company]],"Shares outstanding",TRUE)</f>
        <v>449672597.64508998</v>
      </c>
      <c r="AG172" s="1" t="str">
        <f>_FV(Table1[[#This Row],[Company]],"Exchange")</f>
        <v>NYSE</v>
      </c>
      <c r="AH172" s="1" t="str">
        <f>_FV(Table1[[#This Row],[Company]],"Industry")</f>
        <v>Oil &amp; Gas Refining &amp; Marketing</v>
      </c>
    </row>
    <row r="173" spans="1:34" ht="16.5" x14ac:dyDescent="0.25">
      <c r="A173" s="1">
        <v>333</v>
      </c>
      <c r="B173" s="2" t="e" vm="174">
        <v>#VALUE!</v>
      </c>
      <c r="C173" s="1" t="str">
        <f>_FV(Table1[[#This Row],[Company]],"Ticker symbol",TRUE)</f>
        <v>CAG</v>
      </c>
      <c r="D173" s="5">
        <f>_FV(Table1[[#This Row],[Company]],"P/E",TRUE)</f>
        <v>19.193857999999999</v>
      </c>
      <c r="E173" s="5">
        <f>_FV(Table1[[#This Row],[Company]],"Beta")</f>
        <v>0.34093000000000001</v>
      </c>
      <c r="F173" s="7">
        <f>ABS(_FV(Table1[[#This Row],[Company]],"Change (%)",TRUE)/_FV(Table1[[#This Row],[Company]],"Beta"))</f>
        <v>1.1122517818907105E-2</v>
      </c>
      <c r="G173" s="7">
        <f>_FV(Table1[[#This Row],[Company]],"Change (%)",TRUE)</f>
        <v>-3.7919999999999998E-3</v>
      </c>
      <c r="H173" s="7">
        <f>_FV(Table1[[#This Row],[Company]],"Volume")/_FV(Table1[[#This Row],[Company]],"Volume average",TRUE)</f>
        <v>0.12825399415194949</v>
      </c>
      <c r="I173" s="7">
        <f>(Table1[% volume]/(Table1[[#Totals],[% volume]]))</f>
        <v>0.4535541686775505</v>
      </c>
      <c r="J173" s="7">
        <f>_FV(Table1[[#This Row],[Company]],"Volume")/_FV(Table1[[#This Row],[Company]],"Shares outstanding",TRUE)</f>
        <v>1.445441137719324E-3</v>
      </c>
      <c r="K173" s="7">
        <f>(_FV(Table1[[#This Row],[Company]],"52 week high",TRUE)-_FV(Table1[[#This Row],[Company]],"52 week low",TRUE))/_FV(Table1[[#This Row],[Company]],"Price")</f>
        <v>0.1976617727025558</v>
      </c>
      <c r="L173" s="7">
        <f>(_FV(Table1[[#This Row],[Company]],"High",TRUE)-_FV(Table1[[#This Row],[Company]],"Low",TRUE))/_FV(Table1[[#This Row],[Company]],"Price")</f>
        <v>1.0059815116911295E-2</v>
      </c>
      <c r="M173" s="7">
        <f>(Table1[day range]/Table1[year range])</f>
        <v>5.0894085281980368E-2</v>
      </c>
      <c r="N173" s="9">
        <f>_FV(Table1[[#This Row],[Company]],"Market cap",TRUE)</f>
        <v>14337778148.959999</v>
      </c>
      <c r="O173" s="9">
        <f>_FV(Table1[[#This Row],[Company]],"Previous close",TRUE)*_FV(Table1[[#This Row],[Company]],"Change (%)",TRUE)*_FV(Table1[[#This Row],[Company]],"Shares outstanding",TRUE)</f>
        <v>-54368854.740856312</v>
      </c>
      <c r="P173" s="7">
        <f>(_FV(Table1[[#This Row],[Company]],"Price")-_FV(Table1[[#This Row],[Company]],"52 week low",TRUE))/_FV(Table1[[#This Row],[Company]],"Price",TRUE)</f>
        <v>0.12561174551386636</v>
      </c>
      <c r="Q173" s="3">
        <f>_FV(Table1[[#This Row],[Company]],"52 week low",TRUE)</f>
        <v>32.159999999999997</v>
      </c>
      <c r="R173" s="3">
        <f>_FV(Table1[[#This Row],[Company]],"Low")</f>
        <v>36.56</v>
      </c>
      <c r="S173" s="14">
        <f>_FV(Table1[[#This Row],[Company]],"Price")</f>
        <v>36.78</v>
      </c>
      <c r="T173" s="3">
        <f>_FV(Table1[[#This Row],[Company]],"High")</f>
        <v>36.93</v>
      </c>
      <c r="U173" s="3">
        <f>_FV(Table1[[#This Row],[Company]],"52 week high",TRUE)</f>
        <v>39.43</v>
      </c>
      <c r="V173" s="7">
        <f>(_FV(Table1[[#This Row],[Company]],"52 week high",TRUE)-_FV(Table1[[#This Row],[Company]],"Price"))/_FV(Table1[[#This Row],[Company]],"Price",TRUE)</f>
        <v>7.2050027188689469E-2</v>
      </c>
      <c r="W173" s="7">
        <f>((_FV(Table1[[#This Row],[Company]],"Price")-_FV(Table1[[#This Row],[Company]],"52 week low",TRUE))/(Table1[year range]*_FV(Table1[[#This Row],[Company]],"Price")))</f>
        <v>0.63548830811554369</v>
      </c>
      <c r="X173" s="7">
        <f>((_FV(Table1[[#This Row],[Company]],"Price")-_FV(Table1[[#This Row],[Company]],"Low",TRUE))/(_FV(Table1[[#This Row],[Company]],"High",TRUE)-_FV(Table1[[#This Row],[Company]],"Low",TRUE)))</f>
        <v>0.59459459459459563</v>
      </c>
      <c r="Y173" s="3">
        <f>_FV(Table1[[#This Row],[Company]],"Previous close",TRUE)</f>
        <v>36.92</v>
      </c>
      <c r="Z173" s="17">
        <f>_FV(Table1[[#This Row],[Company]],"Change")</f>
        <v>-0.14000000000000001</v>
      </c>
      <c r="AA173" s="3">
        <f>_FV(Table1[[#This Row],[Company]],"Open")</f>
        <v>36.93</v>
      </c>
      <c r="AB173" s="1">
        <v>6.0622000000000002E-2</v>
      </c>
      <c r="AC173" s="6">
        <f>_FV(Table1[[#This Row],[Company]],"Volume")</f>
        <v>561333</v>
      </c>
      <c r="AD173" s="6">
        <f>_FV(Table1[[#This Row],[Company]],"Volume average",TRUE)</f>
        <v>4376729.1904761903</v>
      </c>
      <c r="AE173" s="1" t="str">
        <f>_FV(Table1[[#This Row],[Company]],"Year founded",TRUE)</f>
        <v>1919</v>
      </c>
      <c r="AF173" s="6">
        <f>_FV(Table1[[#This Row],[Company]],"Shares outstanding",TRUE)</f>
        <v>388347187.13326102</v>
      </c>
      <c r="AG173" s="1" t="str">
        <f>_FV(Table1[[#This Row],[Company]],"Exchange")</f>
        <v>NYSE</v>
      </c>
      <c r="AH173" s="1" t="str">
        <f>_FV(Table1[[#This Row],[Company]],"Industry")</f>
        <v>Packaged Foods</v>
      </c>
    </row>
    <row r="174" spans="1:34" ht="16.5" x14ac:dyDescent="0.25">
      <c r="A174" s="1">
        <v>287</v>
      </c>
      <c r="B174" s="2" t="e" vm="175">
        <v>#VALUE!</v>
      </c>
      <c r="C174" s="1" t="str">
        <f>_FV(Table1[[#This Row],[Company]],"Ticker symbol",TRUE)</f>
        <v>AME</v>
      </c>
      <c r="D174" s="5">
        <f>_FV(Table1[[#This Row],[Company]],"P/E",TRUE)</f>
        <v>23.148147999999999</v>
      </c>
      <c r="E174" s="5">
        <f>_FV(Table1[[#This Row],[Company]],"Beta")</f>
        <v>1.2495240000000001</v>
      </c>
      <c r="F174" s="7">
        <f>ABS(_FV(Table1[[#This Row],[Company]],"Change (%)",TRUE)/_FV(Table1[[#This Row],[Company]],"Beta"))</f>
        <v>2.9947403971432316E-3</v>
      </c>
      <c r="G174" s="7">
        <f>_FV(Table1[[#This Row],[Company]],"Change (%)",TRUE)</f>
        <v>-3.7419999999999997E-3</v>
      </c>
      <c r="H174" s="7">
        <f>_FV(Table1[[#This Row],[Company]],"Volume")/_FV(Table1[[#This Row],[Company]],"Volume average",TRUE)</f>
        <v>0.11648380583150043</v>
      </c>
      <c r="I174" s="7">
        <f>(Table1[% volume]/(Table1[[#Totals],[% volume]]))</f>
        <v>0.41193037353449419</v>
      </c>
      <c r="J174" s="7">
        <f>_FV(Table1[[#This Row],[Company]],"Volume")/_FV(Table1[[#This Row],[Company]],"Shares outstanding",TRUE)</f>
        <v>5.8862005305493727E-4</v>
      </c>
      <c r="K174" s="7">
        <f>(_FV(Table1[[#This Row],[Company]],"52 week high",TRUE)-_FV(Table1[[#This Row],[Company]],"52 week low",TRUE))/_FV(Table1[[#This Row],[Company]],"Price")</f>
        <v>0.22730086776324313</v>
      </c>
      <c r="L174" s="7">
        <f>(_FV(Table1[[#This Row],[Company]],"High",TRUE)-_FV(Table1[[#This Row],[Company]],"Low",TRUE))/_FV(Table1[[#This Row],[Company]],"Price")</f>
        <v>6.9939127056081636E-3</v>
      </c>
      <c r="M174" s="7">
        <f>(Table1[day range]/Table1[year range])</f>
        <v>3.076940609348237E-2</v>
      </c>
      <c r="N174" s="9">
        <f>_FV(Table1[[#This Row],[Company]],"Market cap",TRUE)</f>
        <v>17914055841.75</v>
      </c>
      <c r="O174" s="9">
        <f>_FV(Table1[[#This Row],[Company]],"Previous close",TRUE)*_FV(Table1[[#This Row],[Company]],"Change (%)",TRUE)*_FV(Table1[[#This Row],[Company]],"Shares outstanding",TRUE)</f>
        <v>-67034396.959828533</v>
      </c>
      <c r="P174" s="7">
        <f>(_FV(Table1[[#This Row],[Company]],"Price")-_FV(Table1[[#This Row],[Company]],"52 week low",TRUE))/_FV(Table1[[#This Row],[Company]],"Price",TRUE)</f>
        <v>0.19997409661960874</v>
      </c>
      <c r="Q174" s="3">
        <f>_FV(Table1[[#This Row],[Company]],"52 week low",TRUE)</f>
        <v>61.77</v>
      </c>
      <c r="R174" s="3">
        <f>_FV(Table1[[#This Row],[Company]],"Low")</f>
        <v>77.02</v>
      </c>
      <c r="S174" s="14">
        <f>_FV(Table1[[#This Row],[Company]],"Price")</f>
        <v>77.209999999999994</v>
      </c>
      <c r="T174" s="3">
        <f>_FV(Table1[[#This Row],[Company]],"High")</f>
        <v>77.56</v>
      </c>
      <c r="U174" s="3">
        <f>_FV(Table1[[#This Row],[Company]],"52 week high",TRUE)</f>
        <v>79.319900000000004</v>
      </c>
      <c r="V174" s="7">
        <f>(_FV(Table1[[#This Row],[Company]],"52 week high",TRUE)-_FV(Table1[[#This Row],[Company]],"Price"))/_FV(Table1[[#This Row],[Company]],"Price",TRUE)</f>
        <v>2.7326771143634382E-2</v>
      </c>
      <c r="W174" s="7">
        <f>((_FV(Table1[[#This Row],[Company]],"Price")-_FV(Table1[[#This Row],[Company]],"52 week low",TRUE))/(Table1[year range]*_FV(Table1[[#This Row],[Company]],"Price")))</f>
        <v>0.87977709274696658</v>
      </c>
      <c r="X174" s="7">
        <f>((_FV(Table1[[#This Row],[Company]],"Price")-_FV(Table1[[#This Row],[Company]],"Low",TRUE))/(_FV(Table1[[#This Row],[Company]],"High",TRUE)-_FV(Table1[[#This Row],[Company]],"Low",TRUE)))</f>
        <v>0.35185185185184359</v>
      </c>
      <c r="Y174" s="3">
        <f>_FV(Table1[[#This Row],[Company]],"Previous close",TRUE)</f>
        <v>77.5</v>
      </c>
      <c r="Z174" s="17">
        <f>_FV(Table1[[#This Row],[Company]],"Change")</f>
        <v>-0.28999999999999998</v>
      </c>
      <c r="AA174" s="3">
        <f>_FV(Table1[[#This Row],[Company]],"Open")</f>
        <v>77.52</v>
      </c>
      <c r="AB174" s="1">
        <v>7.4146000000000004E-2</v>
      </c>
      <c r="AC174" s="6">
        <f>_FV(Table1[[#This Row],[Company]],"Volume")</f>
        <v>136059</v>
      </c>
      <c r="AD174" s="6">
        <f>_FV(Table1[[#This Row],[Company]],"Volume average",TRUE)</f>
        <v>1168050.7777777801</v>
      </c>
      <c r="AE174" s="1" t="str">
        <f>_FV(Table1[[#This Row],[Company]],"Year founded",TRUE)</f>
        <v>1930</v>
      </c>
      <c r="AF174" s="6">
        <f>_FV(Table1[[#This Row],[Company]],"Shares outstanding",TRUE)</f>
        <v>231149107.63548401</v>
      </c>
      <c r="AG174" s="1" t="str">
        <f>_FV(Table1[[#This Row],[Company]],"Exchange")</f>
        <v>NYSE</v>
      </c>
      <c r="AH174" s="1" t="str">
        <f>_FV(Table1[[#This Row],[Company]],"Industry")</f>
        <v>Diversified Industrials</v>
      </c>
    </row>
    <row r="175" spans="1:34" ht="16.5" x14ac:dyDescent="0.25">
      <c r="A175" s="1">
        <v>98</v>
      </c>
      <c r="B175" s="2" t="e" vm="176">
        <v>#VALUE!</v>
      </c>
      <c r="C175" s="1" t="str">
        <f>_FV(Table1[[#This Row],[Company]],"Ticker symbol",TRUE)</f>
        <v>CL</v>
      </c>
      <c r="D175" s="5">
        <f>_FV(Table1[[#This Row],[Company]],"P/E",TRUE)</f>
        <v>26.954177999999999</v>
      </c>
      <c r="E175" s="5">
        <f>_FV(Table1[[#This Row],[Company]],"Beta")</f>
        <v>0.75051400000000001</v>
      </c>
      <c r="F175" s="7">
        <f>ABS(_FV(Table1[[#This Row],[Company]],"Change (%)",TRUE)/_FV(Table1[[#This Row],[Company]],"Beta"))</f>
        <v>4.9552706545114419E-3</v>
      </c>
      <c r="G175" s="7">
        <f>_FV(Table1[[#This Row],[Company]],"Change (%)",TRUE)</f>
        <v>-3.7190000000000001E-3</v>
      </c>
      <c r="H175" s="7">
        <f>_FV(Table1[[#This Row],[Company]],"Volume")/_FV(Table1[[#This Row],[Company]],"Volume average",TRUE)</f>
        <v>0.12744041469726602</v>
      </c>
      <c r="I175" s="7">
        <f>(Table1[% volume]/(Table1[[#Totals],[% volume]]))</f>
        <v>0.4506770469499814</v>
      </c>
      <c r="J175" s="7">
        <f>_FV(Table1[[#This Row],[Company]],"Volume")/_FV(Table1[[#This Row],[Company]],"Shares outstanding",TRUE)</f>
        <v>5.5807781828556727E-4</v>
      </c>
      <c r="K175" s="7">
        <f>(_FV(Table1[[#This Row],[Company]],"52 week high",TRUE)-_FV(Table1[[#This Row],[Company]],"52 week low",TRUE))/_FV(Table1[[#This Row],[Company]],"Price")</f>
        <v>0.24832014334776759</v>
      </c>
      <c r="L175" s="7">
        <f>(_FV(Table1[[#This Row],[Company]],"High",TRUE)-_FV(Table1[[#This Row],[Company]],"Low",TRUE))/_FV(Table1[[#This Row],[Company]],"Price")</f>
        <v>6.1221442436911544E-3</v>
      </c>
      <c r="M175" s="7">
        <f>(Table1[day range]/Table1[year range])</f>
        <v>2.4654239326518144E-2</v>
      </c>
      <c r="N175" s="9">
        <f>_FV(Table1[[#This Row],[Company]],"Market cap",TRUE)</f>
        <v>57973622279.760002</v>
      </c>
      <c r="O175" s="9">
        <f>_FV(Table1[[#This Row],[Company]],"Previous close",TRUE)*_FV(Table1[[#This Row],[Company]],"Change (%)",TRUE)*_FV(Table1[[#This Row],[Company]],"Shares outstanding",TRUE)</f>
        <v>-215603901.25842735</v>
      </c>
      <c r="P175" s="7">
        <f>(_FV(Table1[[#This Row],[Company]],"Price")-_FV(Table1[[#This Row],[Company]],"52 week low",TRUE))/_FV(Table1[[#This Row],[Company]],"Price",TRUE)</f>
        <v>8.4963416455129129E-2</v>
      </c>
      <c r="Q175" s="3">
        <f>_FV(Table1[[#This Row],[Company]],"52 week low",TRUE)</f>
        <v>61.28</v>
      </c>
      <c r="R175" s="3">
        <f>_FV(Table1[[#This Row],[Company]],"Low")</f>
        <v>66.75</v>
      </c>
      <c r="S175" s="14">
        <f>_FV(Table1[[#This Row],[Company]],"Price")</f>
        <v>66.97</v>
      </c>
      <c r="T175" s="3">
        <f>_FV(Table1[[#This Row],[Company]],"High")</f>
        <v>67.16</v>
      </c>
      <c r="U175" s="3">
        <f>_FV(Table1[[#This Row],[Company]],"52 week high",TRUE)</f>
        <v>77.91</v>
      </c>
      <c r="V175" s="7">
        <f>(_FV(Table1[[#This Row],[Company]],"52 week high",TRUE)-_FV(Table1[[#This Row],[Company]],"Price"))/_FV(Table1[[#This Row],[Company]],"Price",TRUE)</f>
        <v>0.16335672689263847</v>
      </c>
      <c r="W175" s="7">
        <f>((_FV(Table1[[#This Row],[Company]],"Price")-_FV(Table1[[#This Row],[Company]],"52 week low",TRUE))/(Table1[year range]*_FV(Table1[[#This Row],[Company]],"Price")))</f>
        <v>0.34215273601924229</v>
      </c>
      <c r="X175" s="7">
        <f>((_FV(Table1[[#This Row],[Company]],"Price")-_FV(Table1[[#This Row],[Company]],"Low",TRUE))/(_FV(Table1[[#This Row],[Company]],"High",TRUE)-_FV(Table1[[#This Row],[Company]],"Low",TRUE)))</f>
        <v>0.53658536585366023</v>
      </c>
      <c r="Y175" s="3">
        <f>_FV(Table1[[#This Row],[Company]],"Previous close",TRUE)</f>
        <v>67.22</v>
      </c>
      <c r="Z175" s="17">
        <f>_FV(Table1[[#This Row],[Company]],"Change")</f>
        <v>-0.25</v>
      </c>
      <c r="AA175" s="3">
        <f>_FV(Table1[[#This Row],[Company]],"Open")</f>
        <v>67.069999999999993</v>
      </c>
      <c r="AB175" s="1">
        <v>0.243031</v>
      </c>
      <c r="AC175" s="6">
        <f>_FV(Table1[[#This Row],[Company]],"Volume")</f>
        <v>481312</v>
      </c>
      <c r="AD175" s="6">
        <f>_FV(Table1[[#This Row],[Company]],"Volume average",TRUE)</f>
        <v>3776761.09375</v>
      </c>
      <c r="AE175" s="1" t="str">
        <f>_FV(Table1[[#This Row],[Company]],"Year founded",TRUE)</f>
        <v>1923</v>
      </c>
      <c r="AF175" s="6">
        <f>_FV(Table1[[#This Row],[Company]],"Shares outstanding",TRUE)</f>
        <v>862446032.12972295</v>
      </c>
      <c r="AG175" s="1" t="str">
        <f>_FV(Table1[[#This Row],[Company]],"Exchange")</f>
        <v>NYSE</v>
      </c>
      <c r="AH175" s="1" t="str">
        <f>_FV(Table1[[#This Row],[Company]],"Industry")</f>
        <v>Household &amp; Personal Products</v>
      </c>
    </row>
    <row r="176" spans="1:34" ht="16.5" x14ac:dyDescent="0.25">
      <c r="A176" s="1">
        <v>314</v>
      </c>
      <c r="B176" s="2" t="e" vm="177">
        <v>#VALUE!</v>
      </c>
      <c r="C176" s="1" t="str">
        <f>_FV(Table1[[#This Row],[Company]],"Ticker symbol",TRUE)</f>
        <v>WAT</v>
      </c>
      <c r="D176" s="5">
        <f>_FV(Table1[[#This Row],[Company]],"P/E",TRUE)</f>
        <v>277.77777800000001</v>
      </c>
      <c r="E176" s="5">
        <f>_FV(Table1[[#This Row],[Company]],"Beta")</f>
        <v>0.98863800000000002</v>
      </c>
      <c r="F176" s="7">
        <f>ABS(_FV(Table1[[#This Row],[Company]],"Change (%)",TRUE)/_FV(Table1[[#This Row],[Company]],"Beta"))</f>
        <v>3.6545226867670472E-3</v>
      </c>
      <c r="G176" s="7">
        <f>_FV(Table1[[#This Row],[Company]],"Change (%)",TRUE)</f>
        <v>-3.6129999999999999E-3</v>
      </c>
      <c r="H176" s="7">
        <f>_FV(Table1[[#This Row],[Company]],"Volume")/_FV(Table1[[#This Row],[Company]],"Volume average",TRUE)</f>
        <v>8.5527317442824186E-2</v>
      </c>
      <c r="I176" s="7">
        <f>(Table1[% volume]/(Table1[[#Totals],[% volume]]))</f>
        <v>0.30245663395124334</v>
      </c>
      <c r="J176" s="7">
        <f>_FV(Table1[[#This Row],[Company]],"Volume")/_FV(Table1[[#This Row],[Company]],"Shares outstanding",TRUE)</f>
        <v>6.448959309778452E-4</v>
      </c>
      <c r="K176" s="7">
        <f>(_FV(Table1[[#This Row],[Company]],"52 week high",TRUE)-_FV(Table1[[#This Row],[Company]],"52 week low",TRUE))/_FV(Table1[[#This Row],[Company]],"Price")</f>
        <v>0.23049029622063327</v>
      </c>
      <c r="L176" s="7">
        <f>(_FV(Table1[[#This Row],[Company]],"High",TRUE)-_FV(Table1[[#This Row],[Company]],"Low",TRUE))/_FV(Table1[[#This Row],[Company]],"Price")</f>
        <v>1.0342185903983539E-2</v>
      </c>
      <c r="M176" s="7">
        <f>(Table1[day range]/Table1[year range])</f>
        <v>4.4870374473742015E-2</v>
      </c>
      <c r="N176" s="9">
        <f>_FV(Table1[[#This Row],[Company]],"Market cap",TRUE)</f>
        <v>15033460275.209999</v>
      </c>
      <c r="O176" s="9">
        <f>_FV(Table1[[#This Row],[Company]],"Previous close",TRUE)*_FV(Table1[[#This Row],[Company]],"Change (%)",TRUE)*_FV(Table1[[#This Row],[Company]],"Shares outstanding",TRUE)</f>
        <v>-54315891.974333689</v>
      </c>
      <c r="P176" s="7">
        <f>(_FV(Table1[[#This Row],[Company]],"Price")-_FV(Table1[[#This Row],[Company]],"52 week low",TRUE))/_FV(Table1[[#This Row],[Company]],"Price",TRUE)</f>
        <v>0.10587334014300315</v>
      </c>
      <c r="Q176" s="3">
        <f>_FV(Table1[[#This Row],[Company]],"52 week low",TRUE)</f>
        <v>175.07</v>
      </c>
      <c r="R176" s="3">
        <f>_FV(Table1[[#This Row],[Company]],"Low")</f>
        <v>194.8</v>
      </c>
      <c r="S176" s="14">
        <f>_FV(Table1[[#This Row],[Company]],"Price")</f>
        <v>195.8</v>
      </c>
      <c r="T176" s="3">
        <f>_FV(Table1[[#This Row],[Company]],"High")</f>
        <v>196.82499999999999</v>
      </c>
      <c r="U176" s="3">
        <f>_FV(Table1[[#This Row],[Company]],"52 week high",TRUE)</f>
        <v>220.2</v>
      </c>
      <c r="V176" s="7">
        <f>(_FV(Table1[[#This Row],[Company]],"52 week high",TRUE)-_FV(Table1[[#This Row],[Company]],"Price"))/_FV(Table1[[#This Row],[Company]],"Price",TRUE)</f>
        <v>0.12461695607763011</v>
      </c>
      <c r="W176" s="7">
        <f>((_FV(Table1[[#This Row],[Company]],"Price")-_FV(Table1[[#This Row],[Company]],"52 week low",TRUE))/(Table1[year range]*_FV(Table1[[#This Row],[Company]],"Price")))</f>
        <v>0.4593396853534239</v>
      </c>
      <c r="X176" s="7">
        <f>((_FV(Table1[[#This Row],[Company]],"Price")-_FV(Table1[[#This Row],[Company]],"Low",TRUE))/(_FV(Table1[[#This Row],[Company]],"High",TRUE)-_FV(Table1[[#This Row],[Company]],"Low",TRUE)))</f>
        <v>0.49382716049383268</v>
      </c>
      <c r="Y176" s="3">
        <f>_FV(Table1[[#This Row],[Company]],"Previous close",TRUE)</f>
        <v>196.51</v>
      </c>
      <c r="Z176" s="17">
        <f>_FV(Table1[[#This Row],[Company]],"Change")</f>
        <v>-0.71</v>
      </c>
      <c r="AA176" s="3">
        <f>_FV(Table1[[#This Row],[Company]],"Open")</f>
        <v>196.49</v>
      </c>
      <c r="AB176" s="1">
        <v>6.5157000000000007E-2</v>
      </c>
      <c r="AC176" s="6">
        <f>_FV(Table1[[#This Row],[Company]],"Volume")</f>
        <v>49336</v>
      </c>
      <c r="AD176" s="6">
        <f>_FV(Table1[[#This Row],[Company]],"Volume average",TRUE)</f>
        <v>576844.93650793598</v>
      </c>
      <c r="AE176" s="1" t="str">
        <f>_FV(Table1[[#This Row],[Company]],"Year founded",TRUE)</f>
        <v>1991</v>
      </c>
      <c r="AF176" s="6">
        <f>_FV(Table1[[#This Row],[Company]],"Shares outstanding",TRUE)</f>
        <v>76502265.916289195</v>
      </c>
      <c r="AG176" s="1" t="str">
        <f>_FV(Table1[[#This Row],[Company]],"Exchange")</f>
        <v>NYSE</v>
      </c>
      <c r="AH176" s="1" t="str">
        <f>_FV(Table1[[#This Row],[Company]],"Industry")</f>
        <v>Diagnostics &amp; Research</v>
      </c>
    </row>
    <row r="177" spans="1:34" ht="16.5" x14ac:dyDescent="0.25">
      <c r="A177" s="1">
        <v>100</v>
      </c>
      <c r="B177" s="2" t="e" vm="178">
        <v>#VALUE!</v>
      </c>
      <c r="C177" s="1" t="str">
        <f>_FV(Table1[[#This Row],[Company]],"Ticker symbol",TRUE)</f>
        <v>DUK</v>
      </c>
      <c r="D177" s="5">
        <f>_FV(Table1[[#This Row],[Company]],"P/E",TRUE)</f>
        <v>20.449898000000001</v>
      </c>
      <c r="E177" s="5">
        <f>_FV(Table1[[#This Row],[Company]],"Beta")</f>
        <v>0.107181</v>
      </c>
      <c r="F177" s="7">
        <f>ABS(_FV(Table1[[#This Row],[Company]],"Change (%)",TRUE)/_FV(Table1[[#This Row],[Company]],"Beta"))</f>
        <v>3.3457422490926564E-2</v>
      </c>
      <c r="G177" s="7">
        <f>_FV(Table1[[#This Row],[Company]],"Change (%)",TRUE)</f>
        <v>-3.5859999999999998E-3</v>
      </c>
      <c r="H177" s="7">
        <f>_FV(Table1[[#This Row],[Company]],"Volume")/_FV(Table1[[#This Row],[Company]],"Volume average",TRUE)</f>
        <v>0.19158290632145994</v>
      </c>
      <c r="I177" s="7">
        <f>(Table1[% volume]/(Table1[[#Totals],[% volume]]))</f>
        <v>0.67750892581568778</v>
      </c>
      <c r="J177" s="7">
        <f>_FV(Table1[[#This Row],[Company]],"Volume")/_FV(Table1[[#This Row],[Company]],"Shares outstanding",TRUE)</f>
        <v>9.7883016161200544E-4</v>
      </c>
      <c r="K177" s="7">
        <f>(_FV(Table1[[#This Row],[Company]],"52 week high",TRUE)-_FV(Table1[[#This Row],[Company]],"52 week low",TRUE))/_FV(Table1[[#This Row],[Company]],"Price")</f>
        <v>0.24621494167287172</v>
      </c>
      <c r="L177" s="7">
        <f>(_FV(Table1[[#This Row],[Company]],"High",TRUE)-_FV(Table1[[#This Row],[Company]],"Low",TRUE))/_FV(Table1[[#This Row],[Company]],"Price")</f>
        <v>8.5058327128319858E-3</v>
      </c>
      <c r="M177" s="7">
        <f>(Table1[day range]/Table1[year range])</f>
        <v>3.4546370967741998E-2</v>
      </c>
      <c r="N177" s="9">
        <f>_FV(Table1[[#This Row],[Company]],"Market cap",TRUE)</f>
        <v>57351322651.877998</v>
      </c>
      <c r="O177" s="9">
        <f>_FV(Table1[[#This Row],[Company]],"Previous close",TRUE)*_FV(Table1[[#This Row],[Company]],"Change (%)",TRUE)*_FV(Table1[[#This Row],[Company]],"Shares outstanding",TRUE)</f>
        <v>-205661843.02963451</v>
      </c>
      <c r="P177" s="7">
        <f>(_FV(Table1[[#This Row],[Company]],"Price")-_FV(Table1[[#This Row],[Company]],"52 week low",TRUE))/_FV(Table1[[#This Row],[Company]],"Price",TRUE)</f>
        <v>0.10697443534375782</v>
      </c>
      <c r="Q177" s="3">
        <f>_FV(Table1[[#This Row],[Company]],"52 week low",TRUE)</f>
        <v>71.959999999999994</v>
      </c>
      <c r="R177" s="3">
        <f>_FV(Table1[[#This Row],[Company]],"Low")</f>
        <v>80.209999999999994</v>
      </c>
      <c r="S177" s="14">
        <f>_FV(Table1[[#This Row],[Company]],"Price")</f>
        <v>80.58</v>
      </c>
      <c r="T177" s="3">
        <f>_FV(Table1[[#This Row],[Company]],"High")</f>
        <v>80.895399999999995</v>
      </c>
      <c r="U177" s="3">
        <f>_FV(Table1[[#This Row],[Company]],"52 week high",TRUE)</f>
        <v>91.8</v>
      </c>
      <c r="V177" s="7">
        <f>(_FV(Table1[[#This Row],[Company]],"52 week high",TRUE)-_FV(Table1[[#This Row],[Company]],"Price"))/_FV(Table1[[#This Row],[Company]],"Price",TRUE)</f>
        <v>0.13924050632911392</v>
      </c>
      <c r="W177" s="7">
        <f>((_FV(Table1[[#This Row],[Company]],"Price")-_FV(Table1[[#This Row],[Company]],"52 week low",TRUE))/(Table1[year range]*_FV(Table1[[#This Row],[Company]],"Price")))</f>
        <v>0.43447580645161304</v>
      </c>
      <c r="X177" s="7">
        <f>((_FV(Table1[[#This Row],[Company]],"Price")-_FV(Table1[[#This Row],[Company]],"Low",TRUE))/(_FV(Table1[[#This Row],[Company]],"High",TRUE)-_FV(Table1[[#This Row],[Company]],"Low",TRUE)))</f>
        <v>0.53983075576306361</v>
      </c>
      <c r="Y177" s="3">
        <f>_FV(Table1[[#This Row],[Company]],"Previous close",TRUE)</f>
        <v>80.87</v>
      </c>
      <c r="Z177" s="17">
        <f>_FV(Table1[[#This Row],[Company]],"Change")</f>
        <v>-0.28999999999999998</v>
      </c>
      <c r="AA177" s="3">
        <f>_FV(Table1[[#This Row],[Company]],"Open")</f>
        <v>80.62</v>
      </c>
      <c r="AB177" s="1">
        <v>0.236206</v>
      </c>
      <c r="AC177" s="6">
        <f>_FV(Table1[[#This Row],[Company]],"Volume")</f>
        <v>694166</v>
      </c>
      <c r="AD177" s="6">
        <f>_FV(Table1[[#This Row],[Company]],"Volume average",TRUE)</f>
        <v>3623319.0806451598</v>
      </c>
      <c r="AE177" s="1" t="str">
        <f>_FV(Table1[[#This Row],[Company]],"Year founded",TRUE)</f>
        <v>2005</v>
      </c>
      <c r="AF177" s="6">
        <f>_FV(Table1[[#This Row],[Company]],"Shares outstanding",TRUE)</f>
        <v>709179209.24790394</v>
      </c>
      <c r="AG177" s="1" t="str">
        <f>_FV(Table1[[#This Row],[Company]],"Exchange")</f>
        <v>NYSE</v>
      </c>
      <c r="AH177" s="1" t="str">
        <f>_FV(Table1[[#This Row],[Company]],"Industry")</f>
        <v>Utilities - Regulated Electric</v>
      </c>
    </row>
    <row r="178" spans="1:34" ht="16.5" x14ac:dyDescent="0.25">
      <c r="A178" s="1">
        <v>452</v>
      </c>
      <c r="B178" s="2" t="e" vm="179">
        <v>#VALUE!</v>
      </c>
      <c r="C178" s="1" t="str">
        <f>_FV(Table1[[#This Row],[Company]],"Ticker symbol",TRUE)</f>
        <v>IPG</v>
      </c>
      <c r="D178" s="5">
        <f>_FV(Table1[[#This Row],[Company]],"P/E",TRUE)</f>
        <v>15.128593</v>
      </c>
      <c r="E178" s="5">
        <f>_FV(Table1[[#This Row],[Company]],"Beta")</f>
        <v>1.1877850000000001</v>
      </c>
      <c r="F178" s="7">
        <f>ABS(_FV(Table1[[#This Row],[Company]],"Change (%)",TRUE)/_FV(Table1[[#This Row],[Company]],"Beta"))</f>
        <v>3.0123296724575573E-3</v>
      </c>
      <c r="G178" s="7">
        <f>_FV(Table1[[#This Row],[Company]],"Change (%)",TRUE)</f>
        <v>-3.578E-3</v>
      </c>
      <c r="H178" s="7">
        <f>_FV(Table1[[#This Row],[Company]],"Volume")/_FV(Table1[[#This Row],[Company]],"Volume average",TRUE)</f>
        <v>0.11004894051665971</v>
      </c>
      <c r="I178" s="7">
        <f>(Table1[% volume]/(Table1[[#Totals],[% volume]]))</f>
        <v>0.38917427920992437</v>
      </c>
      <c r="J178" s="7">
        <f>_FV(Table1[[#This Row],[Company]],"Volume")/_FV(Table1[[#This Row],[Company]],"Shares outstanding",TRUE)</f>
        <v>9.8192727818093538E-4</v>
      </c>
      <c r="K178" s="7">
        <f>(_FV(Table1[[#This Row],[Company]],"52 week high",TRUE)-_FV(Table1[[#This Row],[Company]],"52 week low",TRUE))/_FV(Table1[[#This Row],[Company]],"Price")</f>
        <v>0.34605026929982047</v>
      </c>
      <c r="L178" s="7">
        <f>(_FV(Table1[[#This Row],[Company]],"High",TRUE)-_FV(Table1[[#This Row],[Company]],"Low",TRUE))/_FV(Table1[[#This Row],[Company]],"Price")</f>
        <v>9.6499102333931705E-3</v>
      </c>
      <c r="M178" s="7">
        <f>(Table1[day range]/Table1[year range])</f>
        <v>2.7885862516212691E-2</v>
      </c>
      <c r="N178" s="9">
        <f>_FV(Table1[[#This Row],[Company]],"Market cap",TRUE)</f>
        <v>8543063449.1999998</v>
      </c>
      <c r="O178" s="9">
        <f>_FV(Table1[[#This Row],[Company]],"Previous close",TRUE)*_FV(Table1[[#This Row],[Company]],"Change (%)",TRUE)*_FV(Table1[[#This Row],[Company]],"Shares outstanding",TRUE)</f>
        <v>-30567081.021237642</v>
      </c>
      <c r="P178" s="7">
        <f>(_FV(Table1[[#This Row],[Company]],"Price")-_FV(Table1[[#This Row],[Company]],"52 week low",TRUE))/_FV(Table1[[#This Row],[Company]],"Price",TRUE)</f>
        <v>0.17863554757630162</v>
      </c>
      <c r="Q178" s="3">
        <f>_FV(Table1[[#This Row],[Company]],"52 week low",TRUE)</f>
        <v>18.3</v>
      </c>
      <c r="R178" s="3">
        <f>_FV(Table1[[#This Row],[Company]],"Low")</f>
        <v>22.21</v>
      </c>
      <c r="S178" s="14">
        <f>_FV(Table1[[#This Row],[Company]],"Price")</f>
        <v>22.28</v>
      </c>
      <c r="T178" s="3">
        <f>_FV(Table1[[#This Row],[Company]],"High")</f>
        <v>22.425000000000001</v>
      </c>
      <c r="U178" s="3">
        <f>_FV(Table1[[#This Row],[Company]],"52 week high",TRUE)</f>
        <v>26.01</v>
      </c>
      <c r="V178" s="7">
        <f>(_FV(Table1[[#This Row],[Company]],"52 week high",TRUE)-_FV(Table1[[#This Row],[Company]],"Price"))/_FV(Table1[[#This Row],[Company]],"Price",TRUE)</f>
        <v>0.16741472172351887</v>
      </c>
      <c r="W178" s="7">
        <f>((_FV(Table1[[#This Row],[Company]],"Price")-_FV(Table1[[#This Row],[Company]],"52 week low",TRUE))/(Table1[year range]*_FV(Table1[[#This Row],[Company]],"Price")))</f>
        <v>0.51621271076524</v>
      </c>
      <c r="X178" s="7">
        <f>((_FV(Table1[[#This Row],[Company]],"Price")-_FV(Table1[[#This Row],[Company]],"Low",TRUE))/(_FV(Table1[[#This Row],[Company]],"High",TRUE)-_FV(Table1[[#This Row],[Company]],"Low",TRUE)))</f>
        <v>0.32558139534883873</v>
      </c>
      <c r="Y178" s="3">
        <f>_FV(Table1[[#This Row],[Company]],"Previous close",TRUE)</f>
        <v>22.36</v>
      </c>
      <c r="Z178" s="17">
        <f>_FV(Table1[[#This Row],[Company]],"Change")</f>
        <v>-0.08</v>
      </c>
      <c r="AA178" s="3">
        <f>_FV(Table1[[#This Row],[Company]],"Open")</f>
        <v>22.36</v>
      </c>
      <c r="AB178" s="1">
        <v>3.6422000000000003E-2</v>
      </c>
      <c r="AC178" s="6">
        <f>_FV(Table1[[#This Row],[Company]],"Volume")</f>
        <v>375164</v>
      </c>
      <c r="AD178" s="6">
        <f>_FV(Table1[[#This Row],[Company]],"Volume average",TRUE)</f>
        <v>3409065.078125</v>
      </c>
      <c r="AE178" s="1" t="str">
        <f>_FV(Table1[[#This Row],[Company]],"Year founded",TRUE)</f>
        <v>1930</v>
      </c>
      <c r="AF178" s="6">
        <f>_FV(Table1[[#This Row],[Company]],"Shares outstanding",TRUE)</f>
        <v>382069027.24508101</v>
      </c>
      <c r="AG178" s="1" t="str">
        <f>_FV(Table1[[#This Row],[Company]],"Exchange")</f>
        <v>NYSE</v>
      </c>
      <c r="AH178" s="1" t="str">
        <f>_FV(Table1[[#This Row],[Company]],"Industry")</f>
        <v>Advertising Agencies</v>
      </c>
    </row>
    <row r="179" spans="1:34" ht="16.5" x14ac:dyDescent="0.25">
      <c r="A179" s="1">
        <v>136</v>
      </c>
      <c r="B179" s="2" t="e" vm="180">
        <v>#VALUE!</v>
      </c>
      <c r="C179" s="1" t="str">
        <f>_FV(Table1[[#This Row],[Company]],"Ticker symbol",TRUE)</f>
        <v>ITW</v>
      </c>
      <c r="D179" s="5">
        <f>_FV(Table1[[#This Row],[Company]],"P/E",TRUE)</f>
        <v>25.575448000000002</v>
      </c>
      <c r="E179" s="5">
        <f>_FV(Table1[[#This Row],[Company]],"Beta")</f>
        <v>1.2458260000000001</v>
      </c>
      <c r="F179" s="7">
        <f>ABS(_FV(Table1[[#This Row],[Company]],"Change (%)",TRUE)/_FV(Table1[[#This Row],[Company]],"Beta"))</f>
        <v>2.8029596428393692E-3</v>
      </c>
      <c r="G179" s="7">
        <f>_FV(Table1[[#This Row],[Company]],"Change (%)",TRUE)</f>
        <v>-3.4920000000000003E-3</v>
      </c>
      <c r="H179" s="7">
        <f>_FV(Table1[[#This Row],[Company]],"Volume")/_FV(Table1[[#This Row],[Company]],"Volume average",TRUE)</f>
        <v>0.14098845052865491</v>
      </c>
      <c r="I179" s="7">
        <f>(Table1[% volume]/(Table1[[#Totals],[% volume]]))</f>
        <v>0.49858797689294454</v>
      </c>
      <c r="J179" s="7">
        <f>_FV(Table1[[#This Row],[Company]],"Volume")/_FV(Table1[[#This Row],[Company]],"Shares outstanding",TRUE)</f>
        <v>6.3941475187217871E-4</v>
      </c>
      <c r="K179" s="7">
        <f>(_FV(Table1[[#This Row],[Company]],"52 week high",TRUE)-_FV(Table1[[#This Row],[Company]],"52 week low",TRUE))/_FV(Table1[[#This Row],[Company]],"Price")</f>
        <v>0.31755452270289597</v>
      </c>
      <c r="L179" s="7">
        <f>(_FV(Table1[[#This Row],[Company]],"High",TRUE)-_FV(Table1[[#This Row],[Company]],"Low",TRUE))/_FV(Table1[[#This Row],[Company]],"Price")</f>
        <v>6.7214873078298015E-3</v>
      </c>
      <c r="M179" s="7">
        <f>(Table1[day range]/Table1[year range])</f>
        <v>2.1166403963071328E-2</v>
      </c>
      <c r="N179" s="9">
        <f>_FV(Table1[[#This Row],[Company]],"Market cap",TRUE)</f>
        <v>46875639125.059998</v>
      </c>
      <c r="O179" s="9">
        <f>_FV(Table1[[#This Row],[Company]],"Previous close",TRUE)*_FV(Table1[[#This Row],[Company]],"Change (%)",TRUE)*_FV(Table1[[#This Row],[Company]],"Shares outstanding",TRUE)</f>
        <v>-163689731.82470936</v>
      </c>
      <c r="P179" s="7">
        <f>(_FV(Table1[[#This Row],[Company]],"Price")-_FV(Table1[[#This Row],[Company]],"52 week low",TRUE))/_FV(Table1[[#This Row],[Company]],"Price",TRUE)</f>
        <v>3.7111190561315684E-2</v>
      </c>
      <c r="Q179" s="3">
        <f>_FV(Table1[[#This Row],[Company]],"52 week low",TRUE)</f>
        <v>134.66</v>
      </c>
      <c r="R179" s="3">
        <f>_FV(Table1[[#This Row],[Company]],"Low")</f>
        <v>139.41</v>
      </c>
      <c r="S179" s="14">
        <f>_FV(Table1[[#This Row],[Company]],"Price")</f>
        <v>139.85</v>
      </c>
      <c r="T179" s="3">
        <f>_FV(Table1[[#This Row],[Company]],"High")</f>
        <v>140.35</v>
      </c>
      <c r="U179" s="3">
        <f>_FV(Table1[[#This Row],[Company]],"52 week high",TRUE)</f>
        <v>179.07</v>
      </c>
      <c r="V179" s="7">
        <f>(_FV(Table1[[#This Row],[Company]],"52 week high",TRUE)-_FV(Table1[[#This Row],[Company]],"Price"))/_FV(Table1[[#This Row],[Company]],"Price",TRUE)</f>
        <v>0.28044333214158029</v>
      </c>
      <c r="W179" s="7">
        <f>((_FV(Table1[[#This Row],[Company]],"Price")-_FV(Table1[[#This Row],[Company]],"52 week low",TRUE))/(Table1[year range]*_FV(Table1[[#This Row],[Company]],"Price")))</f>
        <v>0.11686557081738343</v>
      </c>
      <c r="X179" s="7">
        <f>((_FV(Table1[[#This Row],[Company]],"Price")-_FV(Table1[[#This Row],[Company]],"Low",TRUE))/(_FV(Table1[[#This Row],[Company]],"High",TRUE)-_FV(Table1[[#This Row],[Company]],"Low",TRUE)))</f>
        <v>0.46808510638297746</v>
      </c>
      <c r="Y179" s="3">
        <f>_FV(Table1[[#This Row],[Company]],"Previous close",TRUE)</f>
        <v>140.34</v>
      </c>
      <c r="Z179" s="17">
        <f>_FV(Table1[[#This Row],[Company]],"Change")</f>
        <v>-0.49</v>
      </c>
      <c r="AA179" s="3">
        <f>_FV(Table1[[#This Row],[Company]],"Open")</f>
        <v>140.18</v>
      </c>
      <c r="AB179" s="1">
        <v>0.17885200000000001</v>
      </c>
      <c r="AC179" s="6">
        <f>_FV(Table1[[#This Row],[Company]],"Volume")</f>
        <v>213574</v>
      </c>
      <c r="AD179" s="6">
        <f>_FV(Table1[[#This Row],[Company]],"Volume average",TRUE)</f>
        <v>1514833.3015872999</v>
      </c>
      <c r="AE179" s="1" t="str">
        <f>_FV(Table1[[#This Row],[Company]],"Year founded",TRUE)</f>
        <v>1915</v>
      </c>
      <c r="AF179" s="6">
        <f>_FV(Table1[[#This Row],[Company]],"Shares outstanding",TRUE)</f>
        <v>334014814.91420799</v>
      </c>
      <c r="AG179" s="1" t="str">
        <f>_FV(Table1[[#This Row],[Company]],"Exchange")</f>
        <v>NYSE</v>
      </c>
      <c r="AH179" s="1" t="str">
        <f>_FV(Table1[[#This Row],[Company]],"Industry")</f>
        <v>Diversified Industrials</v>
      </c>
    </row>
    <row r="180" spans="1:34" ht="16.5" x14ac:dyDescent="0.25">
      <c r="A180" s="1">
        <v>96</v>
      </c>
      <c r="B180" s="2" t="e" vm="181">
        <v>#VALUE!</v>
      </c>
      <c r="C180" s="1" t="str">
        <f>_FV(Table1[[#This Row],[Company]],"Ticker symbol",TRUE)</f>
        <v>FDX</v>
      </c>
      <c r="D180" s="5">
        <f>_FV(Table1[[#This Row],[Company]],"P/E",TRUE)</f>
        <v>14.59854</v>
      </c>
      <c r="E180" s="5">
        <f>_FV(Table1[[#This Row],[Company]],"Beta")</f>
        <v>1.428121</v>
      </c>
      <c r="F180" s="7">
        <f>ABS(_FV(Table1[[#This Row],[Company]],"Change (%)",TRUE)/_FV(Table1[[#This Row],[Company]],"Beta"))</f>
        <v>2.4304663260325981E-3</v>
      </c>
      <c r="G180" s="7">
        <f>_FV(Table1[[#This Row],[Company]],"Change (%)",TRUE)</f>
        <v>-3.4710000000000001E-3</v>
      </c>
      <c r="H180" s="7">
        <f>_FV(Table1[[#This Row],[Company]],"Volume")/_FV(Table1[[#This Row],[Company]],"Volume average",TRUE)</f>
        <v>0.17765496523409424</v>
      </c>
      <c r="I180" s="7">
        <f>(Table1[% volume]/(Table1[[#Totals],[% volume]]))</f>
        <v>0.62825450857090503</v>
      </c>
      <c r="J180" s="7">
        <f>_FV(Table1[[#This Row],[Company]],"Volume")/_FV(Table1[[#This Row],[Company]],"Shares outstanding",TRUE)</f>
        <v>8.8100781154864301E-4</v>
      </c>
      <c r="K180" s="7">
        <f>(_FV(Table1[[#This Row],[Company]],"52 week high",TRUE)-_FV(Table1[[#This Row],[Company]],"52 week low",TRUE))/_FV(Table1[[#This Row],[Company]],"Price")</f>
        <v>0.2896614562241841</v>
      </c>
      <c r="L180" s="7">
        <f>(_FV(Table1[[#This Row],[Company]],"High",TRUE)-_FV(Table1[[#This Row],[Company]],"Low",TRUE))/_FV(Table1[[#This Row],[Company]],"Price")</f>
        <v>6.5400502146270717E-3</v>
      </c>
      <c r="M180" s="7">
        <f>(Table1[day range]/Table1[year range])</f>
        <v>2.2578254973507367E-2</v>
      </c>
      <c r="N180" s="9">
        <f>_FV(Table1[[#This Row],[Company]],"Market cap",TRUE)</f>
        <v>65188542084.599998</v>
      </c>
      <c r="O180" s="9">
        <f>_FV(Table1[[#This Row],[Company]],"Previous close",TRUE)*_FV(Table1[[#This Row],[Company]],"Change (%)",TRUE)*_FV(Table1[[#This Row],[Company]],"Shares outstanding",TRUE)</f>
        <v>-226269429.57564637</v>
      </c>
      <c r="P180" s="7">
        <f>(_FV(Table1[[#This Row],[Company]],"Price")-_FV(Table1[[#This Row],[Company]],"52 week low",TRUE))/_FV(Table1[[#This Row],[Company]],"Price",TRUE)</f>
        <v>0.17740746740098809</v>
      </c>
      <c r="Q180" s="3">
        <f>_FV(Table1[[#This Row],[Company]],"52 week low",TRUE)</f>
        <v>203.131</v>
      </c>
      <c r="R180" s="3">
        <f>_FV(Table1[[#This Row],[Company]],"Low")</f>
        <v>246.22499999999999</v>
      </c>
      <c r="S180" s="14">
        <f>_FV(Table1[[#This Row],[Company]],"Price")</f>
        <v>246.94</v>
      </c>
      <c r="T180" s="3">
        <f>_FV(Table1[[#This Row],[Company]],"High")</f>
        <v>247.84</v>
      </c>
      <c r="U180" s="3">
        <f>_FV(Table1[[#This Row],[Company]],"52 week high",TRUE)</f>
        <v>274.66000000000003</v>
      </c>
      <c r="V180" s="7">
        <f>(_FV(Table1[[#This Row],[Company]],"52 week high",TRUE)-_FV(Table1[[#This Row],[Company]],"Price"))/_FV(Table1[[#This Row],[Company]],"Price",TRUE)</f>
        <v>0.11225398882319602</v>
      </c>
      <c r="W180" s="7">
        <f>((_FV(Table1[[#This Row],[Company]],"Price")-_FV(Table1[[#This Row],[Company]],"52 week low",TRUE))/(Table1[year range]*_FV(Table1[[#This Row],[Company]],"Price")))</f>
        <v>0.61246487438661212</v>
      </c>
      <c r="X180" s="7">
        <f>((_FV(Table1[[#This Row],[Company]],"Price")-_FV(Table1[[#This Row],[Company]],"Low",TRUE))/(_FV(Table1[[#This Row],[Company]],"High",TRUE)-_FV(Table1[[#This Row],[Company]],"Low",TRUE)))</f>
        <v>0.44272445820433398</v>
      </c>
      <c r="Y180" s="3">
        <f>_FV(Table1[[#This Row],[Company]],"Previous close",TRUE)</f>
        <v>247.8</v>
      </c>
      <c r="Z180" s="17">
        <f>_FV(Table1[[#This Row],[Company]],"Change")</f>
        <v>-0.86</v>
      </c>
      <c r="AA180" s="3">
        <f>_FV(Table1[[#This Row],[Company]],"Open")</f>
        <v>247.8</v>
      </c>
      <c r="AB180" s="1">
        <v>0.246283</v>
      </c>
      <c r="AC180" s="6">
        <f>_FV(Table1[[#This Row],[Company]],"Volume")</f>
        <v>231766</v>
      </c>
      <c r="AD180" s="6">
        <f>_FV(Table1[[#This Row],[Company]],"Volume average",TRUE)</f>
        <v>1304584.98412698</v>
      </c>
      <c r="AE180" s="1" t="str">
        <f>_FV(Table1[[#This Row],[Company]],"Year founded",TRUE)</f>
        <v>1997</v>
      </c>
      <c r="AF180" s="6">
        <f>_FV(Table1[[#This Row],[Company]],"Shares outstanding",TRUE)</f>
        <v>263069177.096852</v>
      </c>
      <c r="AG180" s="1" t="str">
        <f>_FV(Table1[[#This Row],[Company]],"Exchange")</f>
        <v>NYSE</v>
      </c>
      <c r="AH180" s="1" t="str">
        <f>_FV(Table1[[#This Row],[Company]],"Industry")</f>
        <v>Integrated Shipping &amp; Logistics</v>
      </c>
    </row>
    <row r="181" spans="1:34" ht="16.5" x14ac:dyDescent="0.25">
      <c r="A181" s="1">
        <v>165</v>
      </c>
      <c r="B181" s="2" t="e" vm="182">
        <v>#VALUE!</v>
      </c>
      <c r="C181" s="1" t="str">
        <f>_FV(Table1[[#This Row],[Company]],"Ticker symbol",TRUE)</f>
        <v>PLD</v>
      </c>
      <c r="D181" s="5">
        <f>_FV(Table1[[#This Row],[Company]],"P/E",TRUE)</f>
        <v>19.120459</v>
      </c>
      <c r="E181" s="5">
        <f>_FV(Table1[[#This Row],[Company]],"Beta")</f>
        <v>0.81120499999999995</v>
      </c>
      <c r="F181" s="7">
        <f>ABS(_FV(Table1[[#This Row],[Company]],"Change (%)",TRUE)/_FV(Table1[[#This Row],[Company]],"Beta"))</f>
        <v>4.2245794836077199E-3</v>
      </c>
      <c r="G181" s="7">
        <f>_FV(Table1[[#This Row],[Company]],"Change (%)",TRUE)</f>
        <v>-3.4269999999999999E-3</v>
      </c>
      <c r="H181" s="7">
        <f>_FV(Table1[[#This Row],[Company]],"Volume")/_FV(Table1[[#This Row],[Company]],"Volume average",TRUE)</f>
        <v>0.17728999507907328</v>
      </c>
      <c r="I181" s="7">
        <f>(Table1[% volume]/(Table1[[#Totals],[% volume]]))</f>
        <v>0.62696383738091821</v>
      </c>
      <c r="J181" s="7">
        <f>_FV(Table1[[#This Row],[Company]],"Volume")/_FV(Table1[[#This Row],[Company]],"Shares outstanding",TRUE)</f>
        <v>1.0063167856685185E-3</v>
      </c>
      <c r="K181" s="7">
        <f>(_FV(Table1[[#This Row],[Company]],"52 week high",TRUE)-_FV(Table1[[#This Row],[Company]],"52 week low",TRUE))/_FV(Table1[[#This Row],[Company]],"Price")</f>
        <v>0.141361656605792</v>
      </c>
      <c r="L181" s="7">
        <f>(_FV(Table1[[#This Row],[Company]],"High",TRUE)-_FV(Table1[[#This Row],[Company]],"Low",TRUE))/_FV(Table1[[#This Row],[Company]],"Price")</f>
        <v>1.0086345228089108E-2</v>
      </c>
      <c r="M181" s="7">
        <f>(Table1[day range]/Table1[year range])</f>
        <v>7.1351351351352524E-2</v>
      </c>
      <c r="N181" s="9">
        <f>_FV(Table1[[#This Row],[Company]],"Market cap",TRUE)</f>
        <v>34891610475</v>
      </c>
      <c r="O181" s="9">
        <f>_FV(Table1[[#This Row],[Company]],"Previous close",TRUE)*_FV(Table1[[#This Row],[Company]],"Change (%)",TRUE)*_FV(Table1[[#This Row],[Company]],"Shares outstanding",TRUE)</f>
        <v>-119573549.09782495</v>
      </c>
      <c r="P181" s="7">
        <f>(_FV(Table1[[#This Row],[Company]],"Price")-_FV(Table1[[#This Row],[Company]],"52 week low",TRUE))/_FV(Table1[[#This Row],[Company]],"Price",TRUE)</f>
        <v>0.10934515167723696</v>
      </c>
      <c r="Q181" s="3">
        <f>_FV(Table1[[#This Row],[Company]],"52 week low",TRUE)</f>
        <v>58.28</v>
      </c>
      <c r="R181" s="3">
        <f>_FV(Table1[[#This Row],[Company]],"Low")</f>
        <v>65.209999999999994</v>
      </c>
      <c r="S181" s="14">
        <f>_FV(Table1[[#This Row],[Company]],"Price")</f>
        <v>65.435000000000002</v>
      </c>
      <c r="T181" s="3">
        <f>_FV(Table1[[#This Row],[Company]],"High")</f>
        <v>65.87</v>
      </c>
      <c r="U181" s="3">
        <f>_FV(Table1[[#This Row],[Company]],"52 week high",TRUE)</f>
        <v>67.53</v>
      </c>
      <c r="V181" s="7">
        <f>(_FV(Table1[[#This Row],[Company]],"52 week high",TRUE)-_FV(Table1[[#This Row],[Company]],"Price"))/_FV(Table1[[#This Row],[Company]],"Price",TRUE)</f>
        <v>3.201650492855504E-2</v>
      </c>
      <c r="W181" s="7">
        <f>((_FV(Table1[[#This Row],[Company]],"Price")-_FV(Table1[[#This Row],[Company]],"52 week low",TRUE))/(Table1[year range]*_FV(Table1[[#This Row],[Company]],"Price")))</f>
        <v>0.77351351351351361</v>
      </c>
      <c r="X181" s="7">
        <f>((_FV(Table1[[#This Row],[Company]],"Price")-_FV(Table1[[#This Row],[Company]],"Low",TRUE))/(_FV(Table1[[#This Row],[Company]],"High",TRUE)-_FV(Table1[[#This Row],[Company]],"Low",TRUE)))</f>
        <v>0.34090909090909827</v>
      </c>
      <c r="Y181" s="3">
        <f>_FV(Table1[[#This Row],[Company]],"Previous close",TRUE)</f>
        <v>65.66</v>
      </c>
      <c r="Z181" s="17">
        <f>_FV(Table1[[#This Row],[Company]],"Change")</f>
        <v>-0.22500000000000001</v>
      </c>
      <c r="AA181" s="3">
        <f>_FV(Table1[[#This Row],[Company]],"Open")</f>
        <v>65.75</v>
      </c>
      <c r="AB181" s="1">
        <v>0.14424000000000001</v>
      </c>
      <c r="AC181" s="6">
        <f>_FV(Table1[[#This Row],[Company]],"Volume")</f>
        <v>534755</v>
      </c>
      <c r="AD181" s="6">
        <f>_FV(Table1[[#This Row],[Company]],"Volume average",TRUE)</f>
        <v>3016272.8571428601</v>
      </c>
      <c r="AE181" s="1" t="str">
        <f>_FV(Table1[[#This Row],[Company]],"Year founded",TRUE)</f>
        <v>1983</v>
      </c>
      <c r="AF181" s="6">
        <f>_FV(Table1[[#This Row],[Company]],"Shares outstanding",TRUE)</f>
        <v>531398271.017362</v>
      </c>
      <c r="AG181" s="1" t="str">
        <f>_FV(Table1[[#This Row],[Company]],"Exchange")</f>
        <v>NYSE</v>
      </c>
      <c r="AH181" s="1" t="str">
        <f>_FV(Table1[[#This Row],[Company]],"Industry")</f>
        <v>REIT - Industrial</v>
      </c>
    </row>
    <row r="182" spans="1:34" ht="16.5" x14ac:dyDescent="0.25">
      <c r="A182" s="1">
        <v>327</v>
      </c>
      <c r="B182" s="2" t="e" vm="183">
        <v>#VALUE!</v>
      </c>
      <c r="C182" s="1" t="str">
        <f>_FV(Table1[[#This Row],[Company]],"Ticker symbol",TRUE)</f>
        <v>DHI</v>
      </c>
      <c r="D182" s="5">
        <f>_FV(Table1[[#This Row],[Company]],"P/E",TRUE)</f>
        <v>12.836970000000001</v>
      </c>
      <c r="E182" s="5">
        <f>_FV(Table1[[#This Row],[Company]],"Beta")</f>
        <v>1.1712450000000001</v>
      </c>
      <c r="F182" s="7">
        <f>ABS(_FV(Table1[[#This Row],[Company]],"Change (%)",TRUE)/_FV(Table1[[#This Row],[Company]],"Beta"))</f>
        <v>2.8917946287924383E-3</v>
      </c>
      <c r="G182" s="7">
        <f>_FV(Table1[[#This Row],[Company]],"Change (%)",TRUE)</f>
        <v>-3.3869999999999998E-3</v>
      </c>
      <c r="H182" s="7">
        <f>_FV(Table1[[#This Row],[Company]],"Volume")/_FV(Table1[[#This Row],[Company]],"Volume average",TRUE)</f>
        <v>0.11796621486568559</v>
      </c>
      <c r="I182" s="7">
        <f>(Table1[% volume]/(Table1[[#Totals],[% volume]]))</f>
        <v>0.417172727206095</v>
      </c>
      <c r="J182" s="7">
        <f>_FV(Table1[[#This Row],[Company]],"Volume")/_FV(Table1[[#This Row],[Company]],"Shares outstanding",TRUE)</f>
        <v>1.3429016220315492E-3</v>
      </c>
      <c r="K182" s="7">
        <f>(_FV(Table1[[#This Row],[Company]],"52 week high",TRUE)-_FV(Table1[[#This Row],[Company]],"52 week low",TRUE))/_FV(Table1[[#This Row],[Company]],"Price")</f>
        <v>0.41617580425917527</v>
      </c>
      <c r="L182" s="7">
        <f>(_FV(Table1[[#This Row],[Company]],"High",TRUE)-_FV(Table1[[#This Row],[Company]],"Low",TRUE))/_FV(Table1[[#This Row],[Company]],"Price")</f>
        <v>1.6742183960126805E-2</v>
      </c>
      <c r="M182" s="7">
        <f>(Table1[day range]/Table1[year range])</f>
        <v>4.0228633641807149E-2</v>
      </c>
      <c r="N182" s="9">
        <f>_FV(Table1[[#This Row],[Company]],"Market cap",TRUE)</f>
        <v>16609867777.4</v>
      </c>
      <c r="O182" s="9">
        <f>_FV(Table1[[#This Row],[Company]],"Previous close",TRUE)*_FV(Table1[[#This Row],[Company]],"Change (%)",TRUE)*_FV(Table1[[#This Row],[Company]],"Shares outstanding",TRUE)</f>
        <v>-56257622.162053742</v>
      </c>
      <c r="P182" s="7">
        <f>(_FV(Table1[[#This Row],[Company]],"Price")-_FV(Table1[[#This Row],[Company]],"52 week low",TRUE))/_FV(Table1[[#This Row],[Company]],"Price",TRUE)</f>
        <v>0.20820117806977792</v>
      </c>
      <c r="Q182" s="3">
        <f>_FV(Table1[[#This Row],[Company]],"52 week low",TRUE)</f>
        <v>34.950000000000003</v>
      </c>
      <c r="R182" s="3">
        <f>_FV(Table1[[#This Row],[Company]],"Low")</f>
        <v>43.75</v>
      </c>
      <c r="S182" s="14">
        <f>_FV(Table1[[#This Row],[Company]],"Price")</f>
        <v>44.14</v>
      </c>
      <c r="T182" s="3">
        <f>_FV(Table1[[#This Row],[Company]],"High")</f>
        <v>44.488999999999997</v>
      </c>
      <c r="U182" s="3">
        <f>_FV(Table1[[#This Row],[Company]],"52 week high",TRUE)</f>
        <v>53.32</v>
      </c>
      <c r="V182" s="7">
        <f>(_FV(Table1[[#This Row],[Company]],"52 week high",TRUE)-_FV(Table1[[#This Row],[Company]],"Price"))/_FV(Table1[[#This Row],[Company]],"Price",TRUE)</f>
        <v>0.20797462618939735</v>
      </c>
      <c r="W182" s="7">
        <f>((_FV(Table1[[#This Row],[Company]],"Price")-_FV(Table1[[#This Row],[Company]],"52 week low",TRUE))/(Table1[year range]*_FV(Table1[[#This Row],[Company]],"Price")))</f>
        <v>0.50027218290691344</v>
      </c>
      <c r="X182" s="7">
        <f>((_FV(Table1[[#This Row],[Company]],"Price")-_FV(Table1[[#This Row],[Company]],"Low",TRUE))/(_FV(Table1[[#This Row],[Company]],"High",TRUE)-_FV(Table1[[#This Row],[Company]],"Low",TRUE)))</f>
        <v>0.52774018944519896</v>
      </c>
      <c r="Y182" s="3">
        <f>_FV(Table1[[#This Row],[Company]],"Previous close",TRUE)</f>
        <v>44.29</v>
      </c>
      <c r="Z182" s="17">
        <f>_FV(Table1[[#This Row],[Company]],"Change")</f>
        <v>-0.15</v>
      </c>
      <c r="AA182" s="3">
        <f>_FV(Table1[[#This Row],[Company]],"Open")</f>
        <v>44.27</v>
      </c>
      <c r="AB182" s="1">
        <v>6.2523999999999996E-2</v>
      </c>
      <c r="AC182" s="6">
        <f>_FV(Table1[[#This Row],[Company]],"Volume")</f>
        <v>503622</v>
      </c>
      <c r="AD182" s="6">
        <f>_FV(Table1[[#This Row],[Company]],"Volume average",TRUE)</f>
        <v>4269205.3870967701</v>
      </c>
      <c r="AE182" s="1" t="str">
        <f>_FV(Table1[[#This Row],[Company]],"Year founded",TRUE)</f>
        <v>1991</v>
      </c>
      <c r="AF182" s="6">
        <f>_FV(Table1[[#This Row],[Company]],"Shares outstanding",TRUE)</f>
        <v>375025237.69248098</v>
      </c>
      <c r="AG182" s="1" t="str">
        <f>_FV(Table1[[#This Row],[Company]],"Exchange")</f>
        <v>NYSE</v>
      </c>
      <c r="AH182" s="1" t="str">
        <f>_FV(Table1[[#This Row],[Company]],"Industry")</f>
        <v>Residential Construction</v>
      </c>
    </row>
    <row r="183" spans="1:34" ht="16.5" x14ac:dyDescent="0.25">
      <c r="A183" s="1">
        <v>486</v>
      </c>
      <c r="B183" s="2" t="e" vm="184">
        <v>#VALUE!</v>
      </c>
      <c r="C183" s="1" t="str">
        <f>_FV(Table1[[#This Row],[Company]],"Ticker symbol",TRUE)</f>
        <v>MAC</v>
      </c>
      <c r="D183" s="5">
        <f>_FV(Table1[[#This Row],[Company]],"P/E",TRUE)</f>
        <v>370.37036999999998</v>
      </c>
      <c r="E183" s="5">
        <f>_FV(Table1[[#This Row],[Company]],"Beta")</f>
        <v>0.86052600000000001</v>
      </c>
      <c r="F183" s="7">
        <f>ABS(_FV(Table1[[#This Row],[Company]],"Change (%)",TRUE)/_FV(Table1[[#This Row],[Company]],"Beta"))</f>
        <v>3.9289922675200982E-3</v>
      </c>
      <c r="G183" s="7">
        <f>_FV(Table1[[#This Row],[Company]],"Change (%)",TRUE)</f>
        <v>-3.3810000000000003E-3</v>
      </c>
      <c r="H183" s="7">
        <f>_FV(Table1[[#This Row],[Company]],"Volume")/_FV(Table1[[#This Row],[Company]],"Volume average",TRUE)</f>
        <v>0.18833536079849586</v>
      </c>
      <c r="I183" s="7">
        <f>(Table1[% volume]/(Table1[[#Totals],[% volume]]))</f>
        <v>0.6660243882802297</v>
      </c>
      <c r="J183" s="7">
        <f>_FV(Table1[[#This Row],[Company]],"Volume")/_FV(Table1[[#This Row],[Company]],"Shares outstanding",TRUE)</f>
        <v>1.4289450002116276E-3</v>
      </c>
      <c r="K183" s="7">
        <f>(_FV(Table1[[#This Row],[Company]],"52 week high",TRUE)-_FV(Table1[[#This Row],[Company]],"52 week low",TRUE))/_FV(Table1[[#This Row],[Company]],"Price")</f>
        <v>0.29867706919945736</v>
      </c>
      <c r="L183" s="7">
        <f>(_FV(Table1[[#This Row],[Company]],"High",TRUE)-_FV(Table1[[#This Row],[Company]],"Low",TRUE))/_FV(Table1[[#This Row],[Company]],"Price")</f>
        <v>8.1411126187245064E-3</v>
      </c>
      <c r="M183" s="7">
        <f>(Table1[day range]/Table1[year range])</f>
        <v>2.7257240204429115E-2</v>
      </c>
      <c r="N183" s="9">
        <f>_FV(Table1[[#This Row],[Company]],"Market cap",TRUE)</f>
        <v>8301804728.8336</v>
      </c>
      <c r="O183" s="9">
        <f>_FV(Table1[[#This Row],[Company]],"Previous close",TRUE)*_FV(Table1[[#This Row],[Company]],"Change (%)",TRUE)*_FV(Table1[[#This Row],[Company]],"Shares outstanding",TRUE)</f>
        <v>-28068401.788186353</v>
      </c>
      <c r="P183" s="7">
        <f>(_FV(Table1[[#This Row],[Company]],"Price")-_FV(Table1[[#This Row],[Company]],"52 week low",TRUE))/_FV(Table1[[#This Row],[Company]],"Price",TRUE)</f>
        <v>0.11601085481682502</v>
      </c>
      <c r="Q183" s="3">
        <f>_FV(Table1[[#This Row],[Company]],"52 week low",TRUE)</f>
        <v>52.12</v>
      </c>
      <c r="R183" s="3">
        <f>_FV(Table1[[#This Row],[Company]],"Low")</f>
        <v>58.63</v>
      </c>
      <c r="S183" s="14">
        <f>_FV(Table1[[#This Row],[Company]],"Price")</f>
        <v>58.96</v>
      </c>
      <c r="T183" s="3">
        <f>_FV(Table1[[#This Row],[Company]],"High")</f>
        <v>59.11</v>
      </c>
      <c r="U183" s="3">
        <f>_FV(Table1[[#This Row],[Company]],"52 week high",TRUE)</f>
        <v>69.73</v>
      </c>
      <c r="V183" s="7">
        <f>(_FV(Table1[[#This Row],[Company]],"52 week high",TRUE)-_FV(Table1[[#This Row],[Company]],"Price"))/_FV(Table1[[#This Row],[Company]],"Price",TRUE)</f>
        <v>0.18266621438263234</v>
      </c>
      <c r="W183" s="7">
        <f>((_FV(Table1[[#This Row],[Company]],"Price")-_FV(Table1[[#This Row],[Company]],"52 week low",TRUE))/(Table1[year range]*_FV(Table1[[#This Row],[Company]],"Price")))</f>
        <v>0.38841567291311757</v>
      </c>
      <c r="X183" s="7">
        <f>((_FV(Table1[[#This Row],[Company]],"Price")-_FV(Table1[[#This Row],[Company]],"Low",TRUE))/(_FV(Table1[[#This Row],[Company]],"High",TRUE)-_FV(Table1[[#This Row],[Company]],"Low",TRUE)))</f>
        <v>0.68750000000000089</v>
      </c>
      <c r="Y183" s="3">
        <f>_FV(Table1[[#This Row],[Company]],"Previous close",TRUE)</f>
        <v>59.16</v>
      </c>
      <c r="Z183" s="17">
        <f>_FV(Table1[[#This Row],[Company]],"Change")</f>
        <v>-0.2</v>
      </c>
      <c r="AA183" s="3">
        <f>_FV(Table1[[#This Row],[Company]],"Open")</f>
        <v>59.05</v>
      </c>
      <c r="AB183" s="1">
        <v>2.5767000000000002E-2</v>
      </c>
      <c r="AC183" s="6">
        <f>_FV(Table1[[#This Row],[Company]],"Volume")</f>
        <v>200521</v>
      </c>
      <c r="AD183" s="6">
        <f>_FV(Table1[[#This Row],[Company]],"Volume average",TRUE)</f>
        <v>1064701.8125</v>
      </c>
      <c r="AE183" s="1" t="str">
        <f>_FV(Table1[[#This Row],[Company]],"Year founded",TRUE)</f>
        <v>1993</v>
      </c>
      <c r="AF183" s="6">
        <f>_FV(Table1[[#This Row],[Company]],"Shares outstanding",TRUE)</f>
        <v>140328004.206112</v>
      </c>
      <c r="AG183" s="1" t="str">
        <f>_FV(Table1[[#This Row],[Company]],"Exchange")</f>
        <v>NYSE</v>
      </c>
      <c r="AH183" s="1" t="str">
        <f>_FV(Table1[[#This Row],[Company]],"Industry")</f>
        <v>REIT - Retail</v>
      </c>
    </row>
    <row r="184" spans="1:34" ht="16.5" x14ac:dyDescent="0.25">
      <c r="A184" s="1">
        <v>163</v>
      </c>
      <c r="B184" s="2" t="e" vm="185">
        <v>#VALUE!</v>
      </c>
      <c r="C184" s="1" t="str">
        <f>_FV(Table1[[#This Row],[Company]],"Ticker symbol",TRUE)</f>
        <v>AEP</v>
      </c>
      <c r="D184" s="5">
        <f>_FV(Table1[[#This Row],[Company]],"P/E",TRUE)</f>
        <v>18.214936000000002</v>
      </c>
      <c r="E184" s="5">
        <f>_FV(Table1[[#This Row],[Company]],"Beta")</f>
        <v>0.16327</v>
      </c>
      <c r="F184" s="7">
        <f>ABS(_FV(Table1[[#This Row],[Company]],"Change (%)",TRUE)/_FV(Table1[[#This Row],[Company]],"Beta"))</f>
        <v>2.0634531757211978E-2</v>
      </c>
      <c r="G184" s="7">
        <f>_FV(Table1[[#This Row],[Company]],"Change (%)",TRUE)</f>
        <v>-3.3689999999999996E-3</v>
      </c>
      <c r="H184" s="7">
        <f>_FV(Table1[[#This Row],[Company]],"Volume")/_FV(Table1[[#This Row],[Company]],"Volume average",TRUE)</f>
        <v>0.22752956366035548</v>
      </c>
      <c r="I184" s="7">
        <f>(Table1[% volume]/(Table1[[#Totals],[% volume]]))</f>
        <v>0.80462977217906562</v>
      </c>
      <c r="J184" s="7">
        <f>_FV(Table1[[#This Row],[Company]],"Volume")/_FV(Table1[[#This Row],[Company]],"Shares outstanding",TRUE)</f>
        <v>1.4151194125978299E-3</v>
      </c>
      <c r="K184" s="7">
        <f>(_FV(Table1[[#This Row],[Company]],"52 week high",TRUE)-_FV(Table1[[#This Row],[Company]],"52 week low",TRUE))/_FV(Table1[[#This Row],[Company]],"Price")</f>
        <v>0.21640845070422529</v>
      </c>
      <c r="L184" s="7">
        <f>(_FV(Table1[[#This Row],[Company]],"High",TRUE)-_FV(Table1[[#This Row],[Company]],"Low",TRUE))/_FV(Table1[[#This Row],[Company]],"Price")</f>
        <v>6.4788732394365318E-3</v>
      </c>
      <c r="M184" s="7">
        <f>(Table1[day range]/Table1[year range])</f>
        <v>2.9938171168239106E-2</v>
      </c>
      <c r="N184" s="9">
        <f>_FV(Table1[[#This Row],[Company]],"Market cap",TRUE)</f>
        <v>34912054657.849998</v>
      </c>
      <c r="O184" s="9">
        <f>_FV(Table1[[#This Row],[Company]],"Previous close",TRUE)*_FV(Table1[[#This Row],[Company]],"Change (%)",TRUE)*_FV(Table1[[#This Row],[Company]],"Shares outstanding",TRUE)</f>
        <v>-117618712.14229657</v>
      </c>
      <c r="P184" s="7">
        <f>(_FV(Table1[[#This Row],[Company]],"Price")-_FV(Table1[[#This Row],[Company]],"52 week low",TRUE))/_FV(Table1[[#This Row],[Company]],"Price",TRUE)</f>
        <v>0.11683098591549299</v>
      </c>
      <c r="Q184" s="3">
        <f>_FV(Table1[[#This Row],[Company]],"52 week low",TRUE)</f>
        <v>62.704999999999998</v>
      </c>
      <c r="R184" s="3">
        <f>_FV(Table1[[#This Row],[Company]],"Low")</f>
        <v>70.61</v>
      </c>
      <c r="S184" s="14">
        <f>_FV(Table1[[#This Row],[Company]],"Price")</f>
        <v>71</v>
      </c>
      <c r="T184" s="3">
        <f>_FV(Table1[[#This Row],[Company]],"High")</f>
        <v>71.069999999999993</v>
      </c>
      <c r="U184" s="3">
        <f>_FV(Table1[[#This Row],[Company]],"52 week high",TRUE)</f>
        <v>78.069999999999993</v>
      </c>
      <c r="V184" s="7">
        <f>(_FV(Table1[[#This Row],[Company]],"52 week high",TRUE)-_FV(Table1[[#This Row],[Company]],"Price"))/_FV(Table1[[#This Row],[Company]],"Price",TRUE)</f>
        <v>9.9577464788732292E-2</v>
      </c>
      <c r="W184" s="7">
        <f>((_FV(Table1[[#This Row],[Company]],"Price")-_FV(Table1[[#This Row],[Company]],"52 week low",TRUE))/(Table1[year range]*_FV(Table1[[#This Row],[Company]],"Price")))</f>
        <v>0.53986332574031914</v>
      </c>
      <c r="X184" s="7">
        <f>((_FV(Table1[[#This Row],[Company]],"Price")-_FV(Table1[[#This Row],[Company]],"Low",TRUE))/(_FV(Table1[[#This Row],[Company]],"High",TRUE)-_FV(Table1[[#This Row],[Company]],"Low",TRUE)))</f>
        <v>0.8478260869565345</v>
      </c>
      <c r="Y184" s="3">
        <f>_FV(Table1[[#This Row],[Company]],"Previous close",TRUE)</f>
        <v>71.239999999999995</v>
      </c>
      <c r="Z184" s="17">
        <f>_FV(Table1[[#This Row],[Company]],"Change")</f>
        <v>-0.24</v>
      </c>
      <c r="AA184" s="3">
        <f>_FV(Table1[[#This Row],[Company]],"Open")</f>
        <v>70.930000000000007</v>
      </c>
      <c r="AB184" s="1">
        <v>0.145292</v>
      </c>
      <c r="AC184" s="6">
        <f>_FV(Table1[[#This Row],[Company]],"Volume")</f>
        <v>693497</v>
      </c>
      <c r="AD184" s="6">
        <f>_FV(Table1[[#This Row],[Company]],"Volume average",TRUE)</f>
        <v>3047942.3809523801</v>
      </c>
      <c r="AE184" s="1" t="str">
        <f>_FV(Table1[[#This Row],[Company]],"Year founded",TRUE)</f>
        <v>1906</v>
      </c>
      <c r="AF184" s="6">
        <f>_FV(Table1[[#This Row],[Company]],"Shares outstanding",TRUE)</f>
        <v>490062530.28986502</v>
      </c>
      <c r="AG184" s="1" t="str">
        <f>_FV(Table1[[#This Row],[Company]],"Exchange")</f>
        <v>NYSE</v>
      </c>
      <c r="AH184" s="1" t="str">
        <f>_FV(Table1[[#This Row],[Company]],"Industry")</f>
        <v>Utilities - Regulated Electric</v>
      </c>
    </row>
    <row r="185" spans="1:34" ht="16.5" x14ac:dyDescent="0.25">
      <c r="A185" s="1">
        <v>282</v>
      </c>
      <c r="B185" s="2" t="e" vm="186">
        <v>#VALUE!</v>
      </c>
      <c r="C185" s="1" t="str">
        <f>_FV(Table1[[#This Row],[Company]],"Ticker symbol",TRUE)</f>
        <v>HRS</v>
      </c>
      <c r="D185" s="5">
        <f>_FV(Table1[[#This Row],[Company]],"P/E",TRUE)</f>
        <v>29.325513000000001</v>
      </c>
      <c r="E185" s="5">
        <f>_FV(Table1[[#This Row],[Company]],"Beta")</f>
        <v>1.2196130000000001</v>
      </c>
      <c r="F185" s="7">
        <f>ABS(_FV(Table1[[#This Row],[Company]],"Change (%)",TRUE)/_FV(Table1[[#This Row],[Company]],"Beta"))</f>
        <v>2.7475928839722111E-3</v>
      </c>
      <c r="G185" s="7">
        <f>_FV(Table1[[#This Row],[Company]],"Change (%)",TRUE)</f>
        <v>-3.3510000000000002E-3</v>
      </c>
      <c r="H185" s="7">
        <f>_FV(Table1[[#This Row],[Company]],"Volume")/_FV(Table1[[#This Row],[Company]],"Volume average",TRUE)</f>
        <v>0.21187886440278511</v>
      </c>
      <c r="I185" s="7">
        <f>(Table1[% volume]/(Table1[[#Totals],[% volume]]))</f>
        <v>0.74928303668028828</v>
      </c>
      <c r="J185" s="7">
        <f>_FV(Table1[[#This Row],[Company]],"Volume")/_FV(Table1[[#This Row],[Company]],"Shares outstanding",TRUE)</f>
        <v>1.1823749425724428E-3</v>
      </c>
      <c r="K185" s="7">
        <f>(_FV(Table1[[#This Row],[Company]],"52 week high",TRUE)-_FV(Table1[[#This Row],[Company]],"52 week low",TRUE))/_FV(Table1[[#This Row],[Company]],"Price")</f>
        <v>0.3289723054349819</v>
      </c>
      <c r="L185" s="7">
        <f>(_FV(Table1[[#This Row],[Company]],"High",TRUE)-_FV(Table1[[#This Row],[Company]],"Low",TRUE))/_FV(Table1[[#This Row],[Company]],"Price")</f>
        <v>1.1310142446658889E-2</v>
      </c>
      <c r="M185" s="7">
        <f>(Table1[day range]/Table1[year range])</f>
        <v>3.4380226723657217E-2</v>
      </c>
      <c r="N185" s="9">
        <f>_FV(Table1[[#This Row],[Company]],"Market cap",TRUE)</f>
        <v>19406240993.299999</v>
      </c>
      <c r="O185" s="9">
        <f>_FV(Table1[[#This Row],[Company]],"Previous close",TRUE)*_FV(Table1[[#This Row],[Company]],"Change (%)",TRUE)*_FV(Table1[[#This Row],[Company]],"Shares outstanding",TRUE)</f>
        <v>-65030313.568548098</v>
      </c>
      <c r="P185" s="7">
        <f>(_FV(Table1[[#This Row],[Company]],"Price")-_FV(Table1[[#This Row],[Company]],"52 week low",TRUE))/_FV(Table1[[#This Row],[Company]],"Price",TRUE)</f>
        <v>0.28636057956838046</v>
      </c>
      <c r="Q185" s="3">
        <f>_FV(Table1[[#This Row],[Company]],"52 week low",TRUE)</f>
        <v>116.73</v>
      </c>
      <c r="R185" s="3">
        <f>_FV(Table1[[#This Row],[Company]],"Low")</f>
        <v>162.57</v>
      </c>
      <c r="S185" s="14">
        <f>_FV(Table1[[#This Row],[Company]],"Price")</f>
        <v>163.57</v>
      </c>
      <c r="T185" s="3">
        <f>_FV(Table1[[#This Row],[Company]],"High")</f>
        <v>164.42</v>
      </c>
      <c r="U185" s="3">
        <f>_FV(Table1[[#This Row],[Company]],"52 week high",TRUE)</f>
        <v>170.54</v>
      </c>
      <c r="V185" s="7">
        <f>(_FV(Table1[[#This Row],[Company]],"52 week high",TRUE)-_FV(Table1[[#This Row],[Company]],"Price"))/_FV(Table1[[#This Row],[Company]],"Price",TRUE)</f>
        <v>4.2611725866601446E-2</v>
      </c>
      <c r="W185" s="7">
        <f>((_FV(Table1[[#This Row],[Company]],"Price")-_FV(Table1[[#This Row],[Company]],"52 week low",TRUE))/(Table1[year range]*_FV(Table1[[#This Row],[Company]],"Price")))</f>
        <v>0.8704701728303289</v>
      </c>
      <c r="X185" s="7">
        <f>((_FV(Table1[[#This Row],[Company]],"Price")-_FV(Table1[[#This Row],[Company]],"Low",TRUE))/(_FV(Table1[[#This Row],[Company]],"High",TRUE)-_FV(Table1[[#This Row],[Company]],"Low",TRUE)))</f>
        <v>0.54054054054054224</v>
      </c>
      <c r="Y185" s="3">
        <f>_FV(Table1[[#This Row],[Company]],"Previous close",TRUE)</f>
        <v>164.12</v>
      </c>
      <c r="Z185" s="17">
        <f>_FV(Table1[[#This Row],[Company]],"Change")</f>
        <v>-0.55000000000000004</v>
      </c>
      <c r="AA185" s="3">
        <f>_FV(Table1[[#This Row],[Company]],"Open")</f>
        <v>164.42</v>
      </c>
      <c r="AB185" s="1">
        <v>7.5449000000000002E-2</v>
      </c>
      <c r="AC185" s="6">
        <f>_FV(Table1[[#This Row],[Company]],"Volume")</f>
        <v>139809</v>
      </c>
      <c r="AD185" s="6">
        <f>_FV(Table1[[#This Row],[Company]],"Volume average",TRUE)</f>
        <v>659853.45161290304</v>
      </c>
      <c r="AE185" s="1" t="str">
        <f>_FV(Table1[[#This Row],[Company]],"Year founded",TRUE)</f>
        <v>1926</v>
      </c>
      <c r="AF185" s="6">
        <f>_FV(Table1[[#This Row],[Company]],"Shares outstanding",TRUE)</f>
        <v>118244217.604801</v>
      </c>
      <c r="AG185" s="1" t="str">
        <f>_FV(Table1[[#This Row],[Company]],"Exchange")</f>
        <v>NYSE</v>
      </c>
      <c r="AH185" s="1" t="str">
        <f>_FV(Table1[[#This Row],[Company]],"Industry")</f>
        <v>Communication Equipment</v>
      </c>
    </row>
    <row r="186" spans="1:34" ht="16.5" x14ac:dyDescent="0.25">
      <c r="A186" s="1">
        <v>312</v>
      </c>
      <c r="B186" s="2" t="e" vm="187">
        <v>#VALUE!</v>
      </c>
      <c r="C186" s="1" t="str">
        <f>_FV(Table1[[#This Row],[Company]],"Ticker symbol",TRUE)</f>
        <v>FE</v>
      </c>
      <c r="D186" s="5">
        <f>_FV(Table1[[#This Row],[Company]],"P/E",TRUE)</f>
        <v>-1.965023</v>
      </c>
      <c r="E186" s="5">
        <f>_FV(Table1[[#This Row],[Company]],"Beta")</f>
        <v>0.24778800000000001</v>
      </c>
      <c r="F186" s="7">
        <f>ABS(_FV(Table1[[#This Row],[Company]],"Change (%)",TRUE)/_FV(Table1[[#This Row],[Company]],"Beta"))</f>
        <v>1.3394514665762667E-2</v>
      </c>
      <c r="G186" s="7">
        <f>_FV(Table1[[#This Row],[Company]],"Change (%)",TRUE)</f>
        <v>-3.3189999999999999E-3</v>
      </c>
      <c r="H186" s="7">
        <f>_FV(Table1[[#This Row],[Company]],"Volume")/_FV(Table1[[#This Row],[Company]],"Volume average",TRUE)</f>
        <v>9.3770448171172402E-2</v>
      </c>
      <c r="I186" s="7">
        <f>(Table1[% volume]/(Table1[[#Totals],[% volume]]))</f>
        <v>0.33160743217407995</v>
      </c>
      <c r="J186" s="7">
        <f>_FV(Table1[[#This Row],[Company]],"Volume")/_FV(Table1[[#This Row],[Company]],"Shares outstanding",TRUE)</f>
        <v>7.6147761398352688E-4</v>
      </c>
      <c r="K186" s="7">
        <f>(_FV(Table1[[#This Row],[Company]],"52 week high",TRUE)-_FV(Table1[[#This Row],[Company]],"52 week low",TRUE))/_FV(Table1[[#This Row],[Company]],"Price")</f>
        <v>0.21268035516093228</v>
      </c>
      <c r="L186" s="7">
        <f>(_FV(Table1[[#This Row],[Company]],"High",TRUE)-_FV(Table1[[#This Row],[Company]],"Low",TRUE))/_FV(Table1[[#This Row],[Company]],"Price")</f>
        <v>8.6015538290788642E-3</v>
      </c>
      <c r="M186" s="7">
        <f>(Table1[day range]/Table1[year range])</f>
        <v>4.0443574690150329E-2</v>
      </c>
      <c r="N186" s="9">
        <f>_FV(Table1[[#This Row],[Company]],"Market cap",TRUE)</f>
        <v>17525935253.939999</v>
      </c>
      <c r="O186" s="9">
        <f>_FV(Table1[[#This Row],[Company]],"Previous close",TRUE)*_FV(Table1[[#This Row],[Company]],"Change (%)",TRUE)*_FV(Table1[[#This Row],[Company]],"Shares outstanding",TRUE)</f>
        <v>-58168579.107826822</v>
      </c>
      <c r="P186" s="7">
        <f>(_FV(Table1[[#This Row],[Company]],"Price")-_FV(Table1[[#This Row],[Company]],"52 week low",TRUE))/_FV(Table1[[#This Row],[Company]],"Price",TRUE)</f>
        <v>0.18604328523862371</v>
      </c>
      <c r="Q186" s="3">
        <f>_FV(Table1[[#This Row],[Company]],"52 week low",TRUE)</f>
        <v>29.335000000000001</v>
      </c>
      <c r="R186" s="3">
        <f>_FV(Table1[[#This Row],[Company]],"Low")</f>
        <v>35.909999999999997</v>
      </c>
      <c r="S186" s="14">
        <f>_FV(Table1[[#This Row],[Company]],"Price")</f>
        <v>36.04</v>
      </c>
      <c r="T186" s="3">
        <f>_FV(Table1[[#This Row],[Company]],"High")</f>
        <v>36.22</v>
      </c>
      <c r="U186" s="3">
        <f>_FV(Table1[[#This Row],[Company]],"52 week high",TRUE)</f>
        <v>37</v>
      </c>
      <c r="V186" s="7">
        <f>(_FV(Table1[[#This Row],[Company]],"52 week high",TRUE)-_FV(Table1[[#This Row],[Company]],"Price"))/_FV(Table1[[#This Row],[Company]],"Price",TRUE)</f>
        <v>2.6637069922308569E-2</v>
      </c>
      <c r="W186" s="7">
        <f>((_FV(Table1[[#This Row],[Company]],"Price")-_FV(Table1[[#This Row],[Company]],"52 week low",TRUE))/(Table1[year range]*_FV(Table1[[#This Row],[Company]],"Price")))</f>
        <v>0.87475538160469657</v>
      </c>
      <c r="X186" s="7">
        <f>((_FV(Table1[[#This Row],[Company]],"Price")-_FV(Table1[[#This Row],[Company]],"Low",TRUE))/(_FV(Table1[[#This Row],[Company]],"High",TRUE)-_FV(Table1[[#This Row],[Company]],"Low",TRUE)))</f>
        <v>0.4193548387096826</v>
      </c>
      <c r="Y186" s="3">
        <f>_FV(Table1[[#This Row],[Company]],"Previous close",TRUE)</f>
        <v>36.159999999999997</v>
      </c>
      <c r="Z186" s="17">
        <f>_FV(Table1[[#This Row],[Company]],"Change")</f>
        <v>-0.12</v>
      </c>
      <c r="AA186" s="3">
        <f>_FV(Table1[[#This Row],[Company]],"Open")</f>
        <v>36.08</v>
      </c>
      <c r="AB186" s="1">
        <v>6.5545000000000006E-2</v>
      </c>
      <c r="AC186" s="6">
        <f>_FV(Table1[[#This Row],[Company]],"Volume")</f>
        <v>369071</v>
      </c>
      <c r="AD186" s="6">
        <f>_FV(Table1[[#This Row],[Company]],"Volume average",TRUE)</f>
        <v>3935898.859375</v>
      </c>
      <c r="AE186" s="1" t="str">
        <f>_FV(Table1[[#This Row],[Company]],"Year founded",TRUE)</f>
        <v>1996</v>
      </c>
      <c r="AF186" s="6">
        <f>_FV(Table1[[#This Row],[Company]],"Shares outstanding",TRUE)</f>
        <v>484677412.99612802</v>
      </c>
      <c r="AG186" s="1" t="str">
        <f>_FV(Table1[[#This Row],[Company]],"Exchange")</f>
        <v>NYSE</v>
      </c>
      <c r="AH186" s="1" t="str">
        <f>_FV(Table1[[#This Row],[Company]],"Industry")</f>
        <v>Utilities - Diversified</v>
      </c>
    </row>
    <row r="187" spans="1:34" ht="16.5" x14ac:dyDescent="0.25">
      <c r="A187" s="1">
        <v>81</v>
      </c>
      <c r="B187" s="2" t="e" vm="188">
        <v>#VALUE!</v>
      </c>
      <c r="C187" s="1" t="str">
        <f>_FV(Table1[[#This Row],[Company]],"Ticker symbol",TRUE)</f>
        <v>CB</v>
      </c>
      <c r="D187" s="5">
        <f>_FV(Table1[[#This Row],[Company]],"P/E",TRUE)</f>
        <v>16.949152999999999</v>
      </c>
      <c r="E187" s="5">
        <f>_FV(Table1[[#This Row],[Company]],"Beta")</f>
        <v>1.06871</v>
      </c>
      <c r="F187" s="7">
        <f>ABS(_FV(Table1[[#This Row],[Company]],"Change (%)",TRUE)/_FV(Table1[[#This Row],[Company]],"Beta"))</f>
        <v>3.1037418944334758E-3</v>
      </c>
      <c r="G187" s="7">
        <f>_FV(Table1[[#This Row],[Company]],"Change (%)",TRUE)</f>
        <v>-3.3170000000000001E-3</v>
      </c>
      <c r="H187" s="7">
        <f>_FV(Table1[[#This Row],[Company]],"Volume")/_FV(Table1[[#This Row],[Company]],"Volume average",TRUE)</f>
        <v>0.14369758122771836</v>
      </c>
      <c r="I187" s="7">
        <f>(Table1[% volume]/(Table1[[#Totals],[% volume]]))</f>
        <v>0.50816847791497743</v>
      </c>
      <c r="J187" s="7">
        <f>_FV(Table1[[#This Row],[Company]],"Volume")/_FV(Table1[[#This Row],[Company]],"Shares outstanding",TRUE)</f>
        <v>5.2530735540748743E-4</v>
      </c>
      <c r="K187" s="7">
        <f>(_FV(Table1[[#This Row],[Company]],"52 week high",TRUE)-_FV(Table1[[#This Row],[Company]],"52 week low",TRUE))/_FV(Table1[[#This Row],[Company]],"Price")</f>
        <v>0.24265537949497146</v>
      </c>
      <c r="L187" s="7">
        <f>(_FV(Table1[[#This Row],[Company]],"High",TRUE)-_FV(Table1[[#This Row],[Company]],"Low",TRUE))/_FV(Table1[[#This Row],[Company]],"Price")</f>
        <v>5.5972795022066974E-3</v>
      </c>
      <c r="M187" s="7">
        <f>(Table1[day range]/Table1[year range])</f>
        <v>2.3066785141364194E-2</v>
      </c>
      <c r="N187" s="9">
        <f>_FV(Table1[[#This Row],[Company]],"Market cap",TRUE)</f>
        <v>64068708221.099998</v>
      </c>
      <c r="O187" s="9">
        <f>_FV(Table1[[#This Row],[Company]],"Previous close",TRUE)*_FV(Table1[[#This Row],[Company]],"Change (%)",TRUE)*_FV(Table1[[#This Row],[Company]],"Shares outstanding",TRUE)</f>
        <v>-212515905.16938877</v>
      </c>
      <c r="P187" s="7">
        <f>(_FV(Table1[[#This Row],[Company]],"Price")-_FV(Table1[[#This Row],[Company]],"52 week low",TRUE))/_FV(Table1[[#This Row],[Company]],"Price",TRUE)</f>
        <v>0.10308516026336743</v>
      </c>
      <c r="Q187" s="3">
        <f>_FV(Table1[[#This Row],[Company]],"52 week low",TRUE)</f>
        <v>123.96259999999999</v>
      </c>
      <c r="R187" s="3">
        <f>_FV(Table1[[#This Row],[Company]],"Low")</f>
        <v>137.87</v>
      </c>
      <c r="S187" s="14">
        <f>_FV(Table1[[#This Row],[Company]],"Price")</f>
        <v>138.21</v>
      </c>
      <c r="T187" s="3">
        <f>_FV(Table1[[#This Row],[Company]],"High")</f>
        <v>138.64359999999999</v>
      </c>
      <c r="U187" s="3">
        <f>_FV(Table1[[#This Row],[Company]],"52 week high",TRUE)</f>
        <v>157.5</v>
      </c>
      <c r="V187" s="7">
        <f>(_FV(Table1[[#This Row],[Company]],"52 week high",TRUE)-_FV(Table1[[#This Row],[Company]],"Price"))/_FV(Table1[[#This Row],[Company]],"Price",TRUE)</f>
        <v>0.13957021923160401</v>
      </c>
      <c r="W187" s="7">
        <f>((_FV(Table1[[#This Row],[Company]],"Price")-_FV(Table1[[#This Row],[Company]],"52 week low",TRUE))/(Table1[year range]*_FV(Table1[[#This Row],[Company]],"Price")))</f>
        <v>0.42482124434213775</v>
      </c>
      <c r="X187" s="7">
        <f>((_FV(Table1[[#This Row],[Company]],"Price")-_FV(Table1[[#This Row],[Company]],"Low",TRUE))/(_FV(Table1[[#This Row],[Company]],"High",TRUE)-_FV(Table1[[#This Row],[Company]],"Low",TRUE)))</f>
        <v>0.43950361944158328</v>
      </c>
      <c r="Y187" s="3">
        <f>_FV(Table1[[#This Row],[Company]],"Previous close",TRUE)</f>
        <v>138.66999999999999</v>
      </c>
      <c r="Z187" s="17">
        <f>_FV(Table1[[#This Row],[Company]],"Change")</f>
        <v>-0.46</v>
      </c>
      <c r="AA187" s="3">
        <f>_FV(Table1[[#This Row],[Company]],"Open")</f>
        <v>138.54</v>
      </c>
      <c r="AB187" s="1">
        <v>0.26550499999999999</v>
      </c>
      <c r="AC187" s="6">
        <f>_FV(Table1[[#This Row],[Company]],"Volume")</f>
        <v>242704</v>
      </c>
      <c r="AD187" s="6">
        <f>_FV(Table1[[#This Row],[Company]],"Volume average",TRUE)</f>
        <v>1688991.546875</v>
      </c>
      <c r="AE187" s="1" t="str">
        <f>_FV(Table1[[#This Row],[Company]],"Year founded",TRUE)</f>
        <v>1985</v>
      </c>
      <c r="AF187" s="6">
        <f>_FV(Table1[[#This Row],[Company]],"Shares outstanding",TRUE)</f>
        <v>462022847.19910598</v>
      </c>
      <c r="AG187" s="1" t="str">
        <f>_FV(Table1[[#This Row],[Company]],"Exchange")</f>
        <v>NYSE</v>
      </c>
      <c r="AH187" s="1" t="str">
        <f>_FV(Table1[[#This Row],[Company]],"Industry")</f>
        <v>Insurance - Property &amp; Casualty</v>
      </c>
    </row>
    <row r="188" spans="1:34" ht="16.5" x14ac:dyDescent="0.25">
      <c r="A188" s="1">
        <v>224</v>
      </c>
      <c r="B188" s="2" t="e" vm="189">
        <v>#VALUE!</v>
      </c>
      <c r="C188" s="1" t="str">
        <f>_FV(Table1[[#This Row],[Company]],"Ticker symbol",TRUE)</f>
        <v>EQR</v>
      </c>
      <c r="D188" s="5">
        <f>_FV(Table1[[#This Row],[Company]],"P/E",TRUE)</f>
        <v>42.194093000000002</v>
      </c>
      <c r="E188" s="5">
        <f>_FV(Table1[[#This Row],[Company]],"Beta")</f>
        <v>0.43044300000000002</v>
      </c>
      <c r="F188" s="7">
        <f>ABS(_FV(Table1[[#This Row],[Company]],"Change (%)",TRUE)/_FV(Table1[[#This Row],[Company]],"Beta"))</f>
        <v>7.6386420501669203E-3</v>
      </c>
      <c r="G188" s="7">
        <f>_FV(Table1[[#This Row],[Company]],"Change (%)",TRUE)</f>
        <v>-3.2879999999999997E-3</v>
      </c>
      <c r="H188" s="7">
        <f>_FV(Table1[[#This Row],[Company]],"Volume")/_FV(Table1[[#This Row],[Company]],"Volume average",TRUE)</f>
        <v>9.6987921494878976E-2</v>
      </c>
      <c r="I188" s="7">
        <f>(Table1[% volume]/(Table1[[#Totals],[% volume]]))</f>
        <v>0.3429856231475869</v>
      </c>
      <c r="J188" s="7">
        <f>_FV(Table1[[#This Row],[Company]],"Volume")/_FV(Table1[[#This Row],[Company]],"Shares outstanding",TRUE)</f>
        <v>4.8950739372349654E-4</v>
      </c>
      <c r="K188" s="7">
        <f>(_FV(Table1[[#This Row],[Company]],"52 week high",TRUE)-_FV(Table1[[#This Row],[Company]],"52 week low",TRUE))/_FV(Table1[[#This Row],[Company]],"Price")</f>
        <v>0.23219373219373218</v>
      </c>
      <c r="L188" s="7">
        <f>(_FV(Table1[[#This Row],[Company]],"High",TRUE)-_FV(Table1[[#This Row],[Company]],"Low",TRUE))/_FV(Table1[[#This Row],[Company]],"Price")</f>
        <v>8.2471135102715754E-3</v>
      </c>
      <c r="M188" s="7">
        <f>(Table1[day range]/Table1[year range])</f>
        <v>3.5518243461415008E-2</v>
      </c>
      <c r="N188" s="9">
        <f>_FV(Table1[[#This Row],[Company]],"Market cap",TRUE)</f>
        <v>24560724912.75</v>
      </c>
      <c r="O188" s="9">
        <f>_FV(Table1[[#This Row],[Company]],"Previous close",TRUE)*_FV(Table1[[#This Row],[Company]],"Change (%)",TRUE)*_FV(Table1[[#This Row],[Company]],"Shares outstanding",TRUE)</f>
        <v>-80755663.513121948</v>
      </c>
      <c r="P188" s="7">
        <f>(_FV(Table1[[#This Row],[Company]],"Price")-_FV(Table1[[#This Row],[Company]],"52 week low",TRUE))/_FV(Table1[[#This Row],[Company]],"Price",TRUE)</f>
        <v>0.1757384915279652</v>
      </c>
      <c r="Q188" s="3">
        <f>_FV(Table1[[#This Row],[Company]],"52 week low",TRUE)</f>
        <v>54.97</v>
      </c>
      <c r="R188" s="3">
        <f>_FV(Table1[[#This Row],[Company]],"Low")</f>
        <v>66.489999999999995</v>
      </c>
      <c r="S188" s="14">
        <f>_FV(Table1[[#This Row],[Company]],"Price")</f>
        <v>66.69</v>
      </c>
      <c r="T188" s="3">
        <f>_FV(Table1[[#This Row],[Company]],"High")</f>
        <v>67.040000000000006</v>
      </c>
      <c r="U188" s="3">
        <f>_FV(Table1[[#This Row],[Company]],"52 week high",TRUE)</f>
        <v>70.454999999999998</v>
      </c>
      <c r="V188" s="7">
        <f>(_FV(Table1[[#This Row],[Company]],"52 week high",TRUE)-_FV(Table1[[#This Row],[Company]],"Price"))/_FV(Table1[[#This Row],[Company]],"Price",TRUE)</f>
        <v>5.6455240665766994E-2</v>
      </c>
      <c r="W188" s="7">
        <f>((_FV(Table1[[#This Row],[Company]],"Price")-_FV(Table1[[#This Row],[Company]],"52 week low",TRUE))/(Table1[year range]*_FV(Table1[[#This Row],[Company]],"Price")))</f>
        <v>0.75686147885050048</v>
      </c>
      <c r="X188" s="7">
        <f>((_FV(Table1[[#This Row],[Company]],"Price")-_FV(Table1[[#This Row],[Company]],"Low",TRUE))/(_FV(Table1[[#This Row],[Company]],"High",TRUE)-_FV(Table1[[#This Row],[Company]],"Low",TRUE)))</f>
        <v>0.36363636363636131</v>
      </c>
      <c r="Y188" s="3">
        <f>_FV(Table1[[#This Row],[Company]],"Previous close",TRUE)</f>
        <v>66.91</v>
      </c>
      <c r="Z188" s="17">
        <f>_FV(Table1[[#This Row],[Company]],"Change")</f>
        <v>-0.22</v>
      </c>
      <c r="AA188" s="3">
        <f>_FV(Table1[[#This Row],[Company]],"Open")</f>
        <v>67.040000000000006</v>
      </c>
      <c r="AB188" s="1">
        <v>9.8623000000000002E-2</v>
      </c>
      <c r="AC188" s="6">
        <f>_FV(Table1[[#This Row],[Company]],"Volume")</f>
        <v>179684</v>
      </c>
      <c r="AD188" s="6">
        <f>_FV(Table1[[#This Row],[Company]],"Volume average",TRUE)</f>
        <v>1852643.0634920599</v>
      </c>
      <c r="AE188" s="1" t="str">
        <f>_FV(Table1[[#This Row],[Company]],"Year founded",TRUE)</f>
        <v>1993</v>
      </c>
      <c r="AF188" s="6">
        <f>_FV(Table1[[#This Row],[Company]],"Shares outstanding",TRUE)</f>
        <v>367071064.30653101</v>
      </c>
      <c r="AG188" s="1" t="str">
        <f>_FV(Table1[[#This Row],[Company]],"Exchange")</f>
        <v>NYSE</v>
      </c>
      <c r="AH188" s="1" t="str">
        <f>_FV(Table1[[#This Row],[Company]],"Industry")</f>
        <v>REIT - Residential</v>
      </c>
    </row>
    <row r="189" spans="1:34" ht="16.5" x14ac:dyDescent="0.25">
      <c r="A189" s="1">
        <v>505</v>
      </c>
      <c r="B189" s="2" t="e" vm="190">
        <v>#VALUE!</v>
      </c>
      <c r="C189" s="1" t="str">
        <f>_FV(Table1[[#This Row],[Company]],"Ticker symbol",TRUE)</f>
        <v>NWS</v>
      </c>
      <c r="D189" s="5">
        <f>_FV(Table1[[#This Row],[Company]],"P/E",TRUE)</f>
        <v>-38.610039</v>
      </c>
      <c r="E189" s="5">
        <f>_FV(Table1[[#This Row],[Company]],"Beta")</f>
        <v>1.7592019999999999</v>
      </c>
      <c r="F189" s="7">
        <f>ABS(_FV(Table1[[#This Row],[Company]],"Change (%)",TRUE)/_FV(Table1[[#This Row],[Company]],"Beta"))</f>
        <v>1.8576604619594565E-3</v>
      </c>
      <c r="G189" s="7">
        <f>_FV(Table1[[#This Row],[Company]],"Change (%)",TRUE)</f>
        <v>-3.2679999999999996E-3</v>
      </c>
      <c r="H189" s="7">
        <f>_FV(Table1[[#This Row],[Company]],"Volume")/_FV(Table1[[#This Row],[Company]],"Volume average",TRUE)</f>
        <v>0.16785910037830734</v>
      </c>
      <c r="I189" s="7">
        <f>(Table1[% volume]/(Table1[[#Totals],[% volume]]))</f>
        <v>0.59361266080217001</v>
      </c>
      <c r="J189" s="7">
        <f>_FV(Table1[[#This Row],[Company]],"Volume")/_FV(Table1[[#This Row],[Company]],"Shares outstanding",TRUE)</f>
        <v>1.3615430968880919E-4</v>
      </c>
      <c r="K189" s="7">
        <f>(_FV(Table1[[#This Row],[Company]],"52 week high",TRUE)-_FV(Table1[[#This Row],[Company]],"52 week low",TRUE))/_FV(Table1[[#This Row],[Company]],"Price")</f>
        <v>0.30163934426229505</v>
      </c>
      <c r="L189" s="7">
        <f>(_FV(Table1[[#This Row],[Company]],"High",TRUE)-_FV(Table1[[#This Row],[Company]],"Low",TRUE))/_FV(Table1[[#This Row],[Company]],"Price")</f>
        <v>1.3114754098360725E-2</v>
      </c>
      <c r="M189" s="7">
        <f>(Table1[day range]/Table1[year range])</f>
        <v>4.3478260869565452E-2</v>
      </c>
      <c r="N189" s="9">
        <f>_FV(Table1[[#This Row],[Company]],"Market cap",TRUE)</f>
        <v>8874618091.5</v>
      </c>
      <c r="O189" s="9">
        <f>_FV(Table1[[#This Row],[Company]],"Previous close",TRUE)*_FV(Table1[[#This Row],[Company]],"Change (%)",TRUE)*_FV(Table1[[#This Row],[Company]],"Shares outstanding",TRUE)</f>
        <v>-29002251.923021998</v>
      </c>
      <c r="P189" s="7">
        <f>(_FV(Table1[[#This Row],[Company]],"Price")-_FV(Table1[[#This Row],[Company]],"52 week low",TRUE))/_FV(Table1[[#This Row],[Company]],"Price",TRUE)</f>
        <v>0.14098360655737707</v>
      </c>
      <c r="Q189" s="3">
        <f>_FV(Table1[[#This Row],[Company]],"52 week low",TRUE)</f>
        <v>13.1</v>
      </c>
      <c r="R189" s="3">
        <f>_FV(Table1[[#This Row],[Company]],"Low")</f>
        <v>15.2</v>
      </c>
      <c r="S189" s="14">
        <f>_FV(Table1[[#This Row],[Company]],"Price")</f>
        <v>15.25</v>
      </c>
      <c r="T189" s="3">
        <f>_FV(Table1[[#This Row],[Company]],"High")</f>
        <v>15.4</v>
      </c>
      <c r="U189" s="3">
        <f>_FV(Table1[[#This Row],[Company]],"52 week high",TRUE)</f>
        <v>17.7</v>
      </c>
      <c r="V189" s="7">
        <f>(_FV(Table1[[#This Row],[Company]],"52 week high",TRUE)-_FV(Table1[[#This Row],[Company]],"Price"))/_FV(Table1[[#This Row],[Company]],"Price",TRUE)</f>
        <v>0.16065573770491798</v>
      </c>
      <c r="W189" s="7">
        <f>((_FV(Table1[[#This Row],[Company]],"Price")-_FV(Table1[[#This Row],[Company]],"52 week low",TRUE))/(Table1[year range]*_FV(Table1[[#This Row],[Company]],"Price")))</f>
        <v>0.46739130434782622</v>
      </c>
      <c r="X189" s="7">
        <f>((_FV(Table1[[#This Row],[Company]],"Price")-_FV(Table1[[#This Row],[Company]],"Low",TRUE))/(_FV(Table1[[#This Row],[Company]],"High",TRUE)-_FV(Table1[[#This Row],[Company]],"Low",TRUE)))</f>
        <v>0.25000000000000222</v>
      </c>
      <c r="Y189" s="3">
        <f>_FV(Table1[[#This Row],[Company]],"Previous close",TRUE)</f>
        <v>15.3</v>
      </c>
      <c r="Z189" s="17">
        <f>_FV(Table1[[#This Row],[Company]],"Change")</f>
        <v>-0.05</v>
      </c>
      <c r="AA189" s="3">
        <f>_FV(Table1[[#This Row],[Company]],"Open")</f>
        <v>15.35</v>
      </c>
      <c r="AB189" s="1">
        <v>7.2789999999999999E-3</v>
      </c>
      <c r="AC189" s="6">
        <f>_FV(Table1[[#This Row],[Company]],"Volume")</f>
        <v>78975</v>
      </c>
      <c r="AD189" s="6">
        <f>_FV(Table1[[#This Row],[Company]],"Volume average",TRUE)</f>
        <v>470483.875</v>
      </c>
      <c r="AE189" s="1" t="str">
        <f>_FV(Table1[[#This Row],[Company]],"Year founded",TRUE)</f>
        <v>2012</v>
      </c>
      <c r="AF189" s="6">
        <f>_FV(Table1[[#This Row],[Company]],"Shares outstanding",TRUE)</f>
        <v>580040398.13725495</v>
      </c>
      <c r="AG189" s="1" t="str">
        <f>_FV(Table1[[#This Row],[Company]],"Exchange")</f>
        <v>NASDAQ</v>
      </c>
      <c r="AH189" s="1" t="str">
        <f>_FV(Table1[[#This Row],[Company]],"Industry")</f>
        <v>Broadcasting - TV</v>
      </c>
    </row>
    <row r="190" spans="1:34" ht="16.5" x14ac:dyDescent="0.25">
      <c r="A190" s="1">
        <v>423</v>
      </c>
      <c r="B190" s="2" t="e" vm="191">
        <v>#VALUE!</v>
      </c>
      <c r="C190" s="1" t="str">
        <f>_FV(Table1[[#This Row],[Company]],"Ticker symbol",TRUE)</f>
        <v>QRVO</v>
      </c>
      <c r="D190" s="5">
        <f>_FV(Table1[[#This Row],[Company]],"P/E",TRUE)</f>
        <v>357.14285699999999</v>
      </c>
      <c r="E190" s="19">
        <v>1.27</v>
      </c>
      <c r="F190" s="7">
        <f>ABS(Table1[[#This Row],[% change]]/Table1[[#This Row],[Beta]])</f>
        <v>2.5622047244094489E-3</v>
      </c>
      <c r="G190" s="7">
        <f>_FV(Table1[[#This Row],[Company]],"Change (%)",TRUE)</f>
        <v>-3.2540000000000004E-3</v>
      </c>
      <c r="H190" s="7">
        <f>_FV(Table1[[#This Row],[Company]],"Volume")/_FV(Table1[[#This Row],[Company]],"Volume average",TRUE)</f>
        <v>0.11395251550722184</v>
      </c>
      <c r="I190" s="7">
        <f>(Table1[% volume]/(Table1[[#Totals],[% volume]]))</f>
        <v>0.40297878269866017</v>
      </c>
      <c r="J190" s="7">
        <f>_FV(Table1[[#This Row],[Company]],"Volume")/_FV(Table1[[#This Row],[Company]],"Shares outstanding",TRUE)</f>
        <v>1.0865270328820396E-3</v>
      </c>
      <c r="K190" s="7">
        <f>(_FV(Table1[[#This Row],[Company]],"52 week high",TRUE)-_FV(Table1[[#This Row],[Company]],"52 week low",TRUE))/_FV(Table1[[#This Row],[Company]],"Price")</f>
        <v>0.26014458955223879</v>
      </c>
      <c r="L190" s="7">
        <f>(_FV(Table1[[#This Row],[Company]],"High",TRUE)-_FV(Table1[[#This Row],[Company]],"Low",TRUE))/_FV(Table1[[#This Row],[Company]],"Price")</f>
        <v>1.1543843283582029E-2</v>
      </c>
      <c r="M190" s="7">
        <f>(Table1[day range]/Table1[year range])</f>
        <v>4.4374719856566332E-2</v>
      </c>
      <c r="N190" s="9">
        <f>_FV(Table1[[#This Row],[Company]],"Market cap",TRUE)</f>
        <v>10788347758.7369</v>
      </c>
      <c r="O190" s="9">
        <f>_FV(Table1[[#This Row],[Company]],"Previous close",TRUE)*_FV(Table1[[#This Row],[Company]],"Change (%)",TRUE)*_FV(Table1[[#This Row],[Company]],"Shares outstanding",TRUE)</f>
        <v>-35105283.606929861</v>
      </c>
      <c r="P190" s="7">
        <f>(_FV(Table1[[#This Row],[Company]],"Price")-_FV(Table1[[#This Row],[Company]],"52 week low",TRUE))/_FV(Table1[[#This Row],[Company]],"Price",TRUE)</f>
        <v>0.24755130597014929</v>
      </c>
      <c r="Q190" s="3">
        <f>_FV(Table1[[#This Row],[Company]],"52 week low",TRUE)</f>
        <v>64.53</v>
      </c>
      <c r="R190" s="3">
        <f>_FV(Table1[[#This Row],[Company]],"Low")</f>
        <v>85.48</v>
      </c>
      <c r="S190" s="14">
        <f>_FV(Table1[[#This Row],[Company]],"Price")</f>
        <v>85.76</v>
      </c>
      <c r="T190" s="3">
        <f>_FV(Table1[[#This Row],[Company]],"High")</f>
        <v>86.47</v>
      </c>
      <c r="U190" s="3">
        <f>_FV(Table1[[#This Row],[Company]],"52 week high",TRUE)</f>
        <v>86.84</v>
      </c>
      <c r="V190" s="7">
        <f>(_FV(Table1[[#This Row],[Company]],"52 week high",TRUE)-_FV(Table1[[#This Row],[Company]],"Price"))/_FV(Table1[[#This Row],[Company]],"Price",TRUE)</f>
        <v>1.2593283582089531E-2</v>
      </c>
      <c r="W190" s="7">
        <f>((_FV(Table1[[#This Row],[Company]],"Price")-_FV(Table1[[#This Row],[Company]],"52 week low",TRUE))/(Table1[year range]*_FV(Table1[[#This Row],[Company]],"Price")))</f>
        <v>0.95159121470192765</v>
      </c>
      <c r="X190" s="7">
        <f>((_FV(Table1[[#This Row],[Company]],"Price")-_FV(Table1[[#This Row],[Company]],"Low",TRUE))/(_FV(Table1[[#This Row],[Company]],"High",TRUE)-_FV(Table1[[#This Row],[Company]],"Low",TRUE)))</f>
        <v>0.28282828282828543</v>
      </c>
      <c r="Y190" s="3">
        <f>_FV(Table1[[#This Row],[Company]],"Previous close",TRUE)</f>
        <v>86.04</v>
      </c>
      <c r="Z190" s="17">
        <f>_FV(Table1[[#This Row],[Company]],"Change")</f>
        <v>-0.28000000000000003</v>
      </c>
      <c r="AA190" s="3">
        <f>_FV(Table1[[#This Row],[Company]],"Open")</f>
        <v>85.67</v>
      </c>
      <c r="AB190" s="1">
        <v>4.2764999999999997E-2</v>
      </c>
      <c r="AC190" s="6">
        <f>_FV(Table1[[#This Row],[Company]],"Volume")</f>
        <v>136237</v>
      </c>
      <c r="AD190" s="6">
        <f>_FV(Table1[[#This Row],[Company]],"Volume average",TRUE)</f>
        <v>1195559.390625</v>
      </c>
      <c r="AE190" s="1" t="str">
        <f>_FV(Table1[[#This Row],[Company]],"Year founded",TRUE)</f>
        <v>2013</v>
      </c>
      <c r="AF190" s="6">
        <f>_FV(Table1[[#This Row],[Company]],"Shares outstanding",TRUE)</f>
        <v>125387584.364678</v>
      </c>
      <c r="AG190" s="1" t="str">
        <f>_FV(Table1[[#This Row],[Company]],"Exchange")</f>
        <v>NASDAQ</v>
      </c>
      <c r="AH190" s="1" t="str">
        <f>_FV(Table1[[#This Row],[Company]],"Industry")</f>
        <v>Semiconductors</v>
      </c>
    </row>
    <row r="191" spans="1:34" ht="16.5" x14ac:dyDescent="0.25">
      <c r="A191" s="1">
        <v>60</v>
      </c>
      <c r="B191" s="2" t="e" vm="192">
        <v>#VALUE!</v>
      </c>
      <c r="C191" s="1" t="str">
        <f>_FV(Table1[[#This Row],[Company]],"Ticker symbol",TRUE)</f>
        <v>TMO</v>
      </c>
      <c r="D191" s="5">
        <f>_FV(Table1[[#This Row],[Company]],"P/E",TRUE)</f>
        <v>39.682540000000003</v>
      </c>
      <c r="E191" s="5">
        <f>_FV(Table1[[#This Row],[Company]],"Beta")</f>
        <v>1.1405209999999999</v>
      </c>
      <c r="F191" s="7">
        <f>ABS(_FV(Table1[[#This Row],[Company]],"Change (%)",TRUE)/_FV(Table1[[#This Row],[Company]],"Beta"))</f>
        <v>2.8302854572603226E-3</v>
      </c>
      <c r="G191" s="7">
        <f>_FV(Table1[[#This Row],[Company]],"Change (%)",TRUE)</f>
        <v>-3.228E-3</v>
      </c>
      <c r="H191" s="7">
        <f>_FV(Table1[[#This Row],[Company]],"Volume")/_FV(Table1[[#This Row],[Company]],"Volume average",TRUE)</f>
        <v>0.14985242111050112</v>
      </c>
      <c r="I191" s="7">
        <f>(Table1[% volume]/(Table1[[#Totals],[% volume]]))</f>
        <v>0.52993429741118481</v>
      </c>
      <c r="J191" s="7">
        <f>_FV(Table1[[#This Row],[Company]],"Volume")/_FV(Table1[[#This Row],[Company]],"Shares outstanding",TRUE)</f>
        <v>5.0586318193767885E-4</v>
      </c>
      <c r="K191" s="7">
        <f>(_FV(Table1[[#This Row],[Company]],"52 week high",TRUE)-_FV(Table1[[#This Row],[Company]],"52 week low",TRUE))/_FV(Table1[[#This Row],[Company]],"Price")</f>
        <v>0.28214742224115896</v>
      </c>
      <c r="L191" s="7">
        <f>(_FV(Table1[[#This Row],[Company]],"High",TRUE)-_FV(Table1[[#This Row],[Company]],"Low",TRUE))/_FV(Table1[[#This Row],[Company]],"Price")</f>
        <v>1.0907541542394556E-2</v>
      </c>
      <c r="M191" s="7">
        <f>(Table1[day range]/Table1[year range])</f>
        <v>3.8659015403201477E-2</v>
      </c>
      <c r="N191" s="9">
        <f>_FV(Table1[[#This Row],[Company]],"Market cap",TRUE)</f>
        <v>94467804747.029999</v>
      </c>
      <c r="O191" s="9">
        <f>_FV(Table1[[#This Row],[Company]],"Previous close",TRUE)*_FV(Table1[[#This Row],[Company]],"Change (%)",TRUE)*_FV(Table1[[#This Row],[Company]],"Shares outstanding",TRUE)</f>
        <v>-304942073.72341317</v>
      </c>
      <c r="P191" s="7">
        <f>(_FV(Table1[[#This Row],[Company]],"Price")-_FV(Table1[[#This Row],[Company]],"52 week low",TRUE))/_FV(Table1[[#This Row],[Company]],"Price",TRUE)</f>
        <v>0.27537281636131233</v>
      </c>
      <c r="Q191" s="3">
        <f>_FV(Table1[[#This Row],[Company]],"52 week low",TRUE)</f>
        <v>170.07</v>
      </c>
      <c r="R191" s="3">
        <f>_FV(Table1[[#This Row],[Company]],"Low")</f>
        <v>233.73</v>
      </c>
      <c r="S191" s="14">
        <f>_FV(Table1[[#This Row],[Company]],"Price")</f>
        <v>234.7</v>
      </c>
      <c r="T191" s="3">
        <f>_FV(Table1[[#This Row],[Company]],"High")</f>
        <v>236.29</v>
      </c>
      <c r="U191" s="3">
        <f>_FV(Table1[[#This Row],[Company]],"52 week high",TRUE)</f>
        <v>236.29</v>
      </c>
      <c r="V191" s="7">
        <f>(_FV(Table1[[#This Row],[Company]],"52 week high",TRUE)-_FV(Table1[[#This Row],[Company]],"Price"))/_FV(Table1[[#This Row],[Company]],"Price",TRUE)</f>
        <v>6.7746058798466274E-3</v>
      </c>
      <c r="W191" s="7">
        <f>((_FV(Table1[[#This Row],[Company]],"Price")-_FV(Table1[[#This Row],[Company]],"52 week low",TRUE))/(Table1[year range]*_FV(Table1[[#This Row],[Company]],"Price")))</f>
        <v>0.97598912715191777</v>
      </c>
      <c r="X191" s="7">
        <f>((_FV(Table1[[#This Row],[Company]],"Price")-_FV(Table1[[#This Row],[Company]],"Low",TRUE))/(_FV(Table1[[#This Row],[Company]],"High",TRUE)-_FV(Table1[[#This Row],[Company]],"Low",TRUE)))</f>
        <v>0.37890624999999922</v>
      </c>
      <c r="Y191" s="3">
        <f>_FV(Table1[[#This Row],[Company]],"Previous close",TRUE)</f>
        <v>235.46</v>
      </c>
      <c r="Z191" s="17">
        <f>_FV(Table1[[#This Row],[Company]],"Change")</f>
        <v>-0.76</v>
      </c>
      <c r="AA191" s="3">
        <f>_FV(Table1[[#This Row],[Company]],"Open")</f>
        <v>235.15</v>
      </c>
      <c r="AB191" s="1">
        <v>0.39093</v>
      </c>
      <c r="AC191" s="6">
        <f>_FV(Table1[[#This Row],[Company]],"Volume")</f>
        <v>202955</v>
      </c>
      <c r="AD191" s="6">
        <f>_FV(Table1[[#This Row],[Company]],"Volume average",TRUE)</f>
        <v>1354365.8387096799</v>
      </c>
      <c r="AE191" s="1" t="str">
        <f>_FV(Table1[[#This Row],[Company]],"Year founded",TRUE)</f>
        <v>1956</v>
      </c>
      <c r="AF191" s="6">
        <f>_FV(Table1[[#This Row],[Company]],"Shares outstanding",TRUE)</f>
        <v>401205320.42397898</v>
      </c>
      <c r="AG191" s="1" t="str">
        <f>_FV(Table1[[#This Row],[Company]],"Exchange")</f>
        <v>NYSE</v>
      </c>
      <c r="AH191" s="1" t="str">
        <f>_FV(Table1[[#This Row],[Company]],"Industry")</f>
        <v>Diagnostics &amp; Research</v>
      </c>
    </row>
    <row r="192" spans="1:34" ht="16.5" x14ac:dyDescent="0.25">
      <c r="A192" s="1">
        <v>178</v>
      </c>
      <c r="B192" s="2" t="e" vm="193">
        <v>#VALUE!</v>
      </c>
      <c r="C192" s="1" t="str">
        <f>_FV(Table1[[#This Row],[Company]],"Ticker symbol",TRUE)</f>
        <v>PXD</v>
      </c>
      <c r="D192" s="5">
        <f>_FV(Table1[[#This Row],[Company]],"P/E",TRUE)</f>
        <v>30.30303</v>
      </c>
      <c r="E192" s="5">
        <f>_FV(Table1[[#This Row],[Company]],"Beta")</f>
        <v>0.89385999999999999</v>
      </c>
      <c r="F192" s="7">
        <f>ABS(_FV(Table1[[#This Row],[Company]],"Change (%)",TRUE)/_FV(Table1[[#This Row],[Company]],"Beta"))</f>
        <v>3.5978788624616833E-3</v>
      </c>
      <c r="G192" s="7">
        <f>_FV(Table1[[#This Row],[Company]],"Change (%)",TRUE)</f>
        <v>-3.2160000000000001E-3</v>
      </c>
      <c r="H192" s="7">
        <f>_FV(Table1[[#This Row],[Company]],"Volume")/_FV(Table1[[#This Row],[Company]],"Volume average",TRUE)</f>
        <v>0.59276248139393417</v>
      </c>
      <c r="I192" s="7">
        <f>(Table1[% volume]/(Table1[[#Totals],[% volume]]))</f>
        <v>2.0962301895514202</v>
      </c>
      <c r="J192" s="7">
        <f>_FV(Table1[[#This Row],[Company]],"Volume")/_FV(Table1[[#This Row],[Company]],"Shares outstanding",TRUE)</f>
        <v>4.7701223373695159E-3</v>
      </c>
      <c r="K192" s="7">
        <f>(_FV(Table1[[#This Row],[Company]],"52 week high",TRUE)-_FV(Table1[[#This Row],[Company]],"52 week low",TRUE))/_FV(Table1[[#This Row],[Company]],"Price")</f>
        <v>0.47292137248574817</v>
      </c>
      <c r="L192" s="7">
        <f>(_FV(Table1[[#This Row],[Company]],"High",TRUE)-_FV(Table1[[#This Row],[Company]],"Low",TRUE))/_FV(Table1[[#This Row],[Company]],"Price")</f>
        <v>4.1411207916532154E-2</v>
      </c>
      <c r="M192" s="7">
        <f>(Table1[day range]/Table1[year range])</f>
        <v>8.756467845567735E-2</v>
      </c>
      <c r="N192" s="9">
        <f>_FV(Table1[[#This Row],[Company]],"Market cap",TRUE)</f>
        <v>32140917133.07</v>
      </c>
      <c r="O192" s="9">
        <f>_FV(Table1[[#This Row],[Company]],"Previous close",TRUE)*_FV(Table1[[#This Row],[Company]],"Change (%)",TRUE)*_FV(Table1[[#This Row],[Company]],"Shares outstanding",TRUE)</f>
        <v>-103365189.49995326</v>
      </c>
      <c r="P192" s="7">
        <f>(_FV(Table1[[#This Row],[Company]],"Price")-_FV(Table1[[#This Row],[Company]],"52 week low",TRUE))/_FV(Table1[[#This Row],[Company]],"Price",TRUE)</f>
        <v>0.32526621490803487</v>
      </c>
      <c r="Q192" s="3">
        <f>_FV(Table1[[#This Row],[Company]],"52 week low",TRUE)</f>
        <v>125.46</v>
      </c>
      <c r="R192" s="3">
        <f>_FV(Table1[[#This Row],[Company]],"Low")</f>
        <v>182.05</v>
      </c>
      <c r="S192" s="14">
        <f>_FV(Table1[[#This Row],[Company]],"Price")</f>
        <v>185.94</v>
      </c>
      <c r="T192" s="3">
        <f>_FV(Table1[[#This Row],[Company]],"High")</f>
        <v>189.75</v>
      </c>
      <c r="U192" s="3">
        <f>_FV(Table1[[#This Row],[Company]],"52 week high",TRUE)</f>
        <v>213.39500000000001</v>
      </c>
      <c r="V192" s="7">
        <f>(_FV(Table1[[#This Row],[Company]],"52 week high",TRUE)-_FV(Table1[[#This Row],[Company]],"Price"))/_FV(Table1[[#This Row],[Company]],"Price",TRUE)</f>
        <v>0.1476551575777133</v>
      </c>
      <c r="W192" s="7">
        <f>((_FV(Table1[[#This Row],[Company]],"Price")-_FV(Table1[[#This Row],[Company]],"52 week low",TRUE))/(Table1[year range]*_FV(Table1[[#This Row],[Company]],"Price")))</f>
        <v>0.68778074714277582</v>
      </c>
      <c r="X192" s="7">
        <f>((_FV(Table1[[#This Row],[Company]],"Price")-_FV(Table1[[#This Row],[Company]],"Low",TRUE))/(_FV(Table1[[#This Row],[Company]],"High",TRUE)-_FV(Table1[[#This Row],[Company]],"Low",TRUE)))</f>
        <v>0.5051948051948042</v>
      </c>
      <c r="Y192" s="3">
        <f>_FV(Table1[[#This Row],[Company]],"Previous close",TRUE)</f>
        <v>186.54</v>
      </c>
      <c r="Z192" s="17">
        <f>_FV(Table1[[#This Row],[Company]],"Change")</f>
        <v>-0.6</v>
      </c>
      <c r="AA192" s="3">
        <f>_FV(Table1[[#This Row],[Company]],"Open")</f>
        <v>183.29</v>
      </c>
      <c r="AB192" s="1">
        <v>0.13337499999999999</v>
      </c>
      <c r="AC192" s="6">
        <f>_FV(Table1[[#This Row],[Company]],"Volume")</f>
        <v>821894</v>
      </c>
      <c r="AD192" s="6">
        <f>_FV(Table1[[#This Row],[Company]],"Volume average",TRUE)</f>
        <v>1386548.6190476201</v>
      </c>
      <c r="AE192" s="1" t="str">
        <f>_FV(Table1[[#This Row],[Company]],"Year founded",TRUE)</f>
        <v>1997</v>
      </c>
      <c r="AF192" s="6">
        <f>_FV(Table1[[#This Row],[Company]],"Shares outstanding",TRUE)</f>
        <v>172300402.77189901</v>
      </c>
      <c r="AG192" s="1" t="str">
        <f>_FV(Table1[[#This Row],[Company]],"Exchange")</f>
        <v>NYSE</v>
      </c>
      <c r="AH192" s="1" t="str">
        <f>_FV(Table1[[#This Row],[Company]],"Industry")</f>
        <v>Oil &amp; Gas E&amp;P</v>
      </c>
    </row>
    <row r="193" spans="1:34" ht="16.5" x14ac:dyDescent="0.25">
      <c r="A193" s="1">
        <v>443</v>
      </c>
      <c r="B193" s="2" t="e" vm="194">
        <v>#VALUE!</v>
      </c>
      <c r="C193" s="1" t="str">
        <f>_FV(Table1[[#This Row],[Company]],"Ticker symbol",TRUE)</f>
        <v>RE</v>
      </c>
      <c r="D193" s="5">
        <f>_FV(Table1[[#This Row],[Company]],"P/E",TRUE)</f>
        <v>23.310023000000001</v>
      </c>
      <c r="E193" s="5">
        <f>_FV(Table1[[#This Row],[Company]],"Beta")</f>
        <v>0.40737000000000001</v>
      </c>
      <c r="F193" s="7">
        <f>ABS(_FV(Table1[[#This Row],[Company]],"Change (%)",TRUE)/_FV(Table1[[#This Row],[Company]],"Beta"))</f>
        <v>7.8724501067825303E-3</v>
      </c>
      <c r="G193" s="7">
        <f>_FV(Table1[[#This Row],[Company]],"Change (%)",TRUE)</f>
        <v>-3.2069999999999998E-3</v>
      </c>
      <c r="H193" s="7">
        <f>_FV(Table1[[#This Row],[Company]],"Volume")/_FV(Table1[[#This Row],[Company]],"Volume average",TRUE)</f>
        <v>0.13895334231608319</v>
      </c>
      <c r="I193" s="7">
        <f>(Table1[% volume]/(Table1[[#Totals],[% volume]]))</f>
        <v>0.49139107187938014</v>
      </c>
      <c r="J193" s="7">
        <f>_FV(Table1[[#This Row],[Company]],"Volume")/_FV(Table1[[#This Row],[Company]],"Shares outstanding",TRUE)</f>
        <v>9.4042433327592002E-4</v>
      </c>
      <c r="K193" s="7">
        <f>(_FV(Table1[[#This Row],[Company]],"52 week high",TRUE)-_FV(Table1[[#This Row],[Company]],"52 week low",TRUE))/_FV(Table1[[#This Row],[Company]],"Price")</f>
        <v>0.2855140401672871</v>
      </c>
      <c r="L193" s="7">
        <f>(_FV(Table1[[#This Row],[Company]],"High",TRUE)-_FV(Table1[[#This Row],[Company]],"Low",TRUE))/_FV(Table1[[#This Row],[Company]],"Price")</f>
        <v>7.5371110804723857E-3</v>
      </c>
      <c r="M193" s="7">
        <f>(Table1[day range]/Table1[year range])</f>
        <v>2.6398390342052096E-2</v>
      </c>
      <c r="N193" s="9">
        <f>_FV(Table1[[#This Row],[Company]],"Market cap",TRUE)</f>
        <v>8895017700</v>
      </c>
      <c r="O193" s="9">
        <f>_FV(Table1[[#This Row],[Company]],"Previous close",TRUE)*_FV(Table1[[#This Row],[Company]],"Change (%)",TRUE)*_FV(Table1[[#This Row],[Company]],"Shares outstanding",TRUE)</f>
        <v>-28526321.763899971</v>
      </c>
      <c r="P193" s="7">
        <f>(_FV(Table1[[#This Row],[Company]],"Price")-_FV(Table1[[#This Row],[Company]],"52 week low",TRUE))/_FV(Table1[[#This Row],[Company]],"Price",TRUE)</f>
        <v>4.0351119077163475E-2</v>
      </c>
      <c r="Q193" s="3">
        <f>_FV(Table1[[#This Row],[Company]],"52 week low",TRUE)</f>
        <v>208.81</v>
      </c>
      <c r="R193" s="3">
        <f>_FV(Table1[[#This Row],[Company]],"Low")</f>
        <v>216.96</v>
      </c>
      <c r="S193" s="14">
        <f>_FV(Table1[[#This Row],[Company]],"Price")</f>
        <v>217.59</v>
      </c>
      <c r="T193" s="3">
        <f>_FV(Table1[[#This Row],[Company]],"High")</f>
        <v>218.6</v>
      </c>
      <c r="U193" s="3">
        <f>_FV(Table1[[#This Row],[Company]],"52 week high",TRUE)</f>
        <v>270.935</v>
      </c>
      <c r="V193" s="7">
        <f>(_FV(Table1[[#This Row],[Company]],"52 week high",TRUE)-_FV(Table1[[#This Row],[Company]],"Price"))/_FV(Table1[[#This Row],[Company]],"Price",TRUE)</f>
        <v>0.24516292109012361</v>
      </c>
      <c r="W193" s="7">
        <f>((_FV(Table1[[#This Row],[Company]],"Price")-_FV(Table1[[#This Row],[Company]],"52 week low",TRUE))/(Table1[year range]*_FV(Table1[[#This Row],[Company]],"Price")))</f>
        <v>0.14132796780684106</v>
      </c>
      <c r="X193" s="7">
        <f>((_FV(Table1[[#This Row],[Company]],"Price")-_FV(Table1[[#This Row],[Company]],"Low",TRUE))/(_FV(Table1[[#This Row],[Company]],"High",TRUE)-_FV(Table1[[#This Row],[Company]],"Low",TRUE)))</f>
        <v>0.38414634146341503</v>
      </c>
      <c r="Y193" s="3">
        <f>_FV(Table1[[#This Row],[Company]],"Previous close",TRUE)</f>
        <v>218.29</v>
      </c>
      <c r="Z193" s="17">
        <f>_FV(Table1[[#This Row],[Company]],"Change")</f>
        <v>-0.7</v>
      </c>
      <c r="AA193" s="3">
        <f>_FV(Table1[[#This Row],[Company]],"Open")</f>
        <v>217.66</v>
      </c>
      <c r="AB193" s="1">
        <v>3.8154E-2</v>
      </c>
      <c r="AC193" s="6">
        <f>_FV(Table1[[#This Row],[Company]],"Volume")</f>
        <v>38321</v>
      </c>
      <c r="AD193" s="6">
        <f>_FV(Table1[[#This Row],[Company]],"Volume average",TRUE)</f>
        <v>275783.21875</v>
      </c>
      <c r="AE193" s="1" t="str">
        <f>_FV(Table1[[#This Row],[Company]],"Year founded",TRUE)</f>
        <v>1999</v>
      </c>
      <c r="AF193" s="6">
        <f>_FV(Table1[[#This Row],[Company]],"Shares outstanding",TRUE)</f>
        <v>40748626.597645298</v>
      </c>
      <c r="AG193" s="1" t="str">
        <f>_FV(Table1[[#This Row],[Company]],"Exchange")</f>
        <v>NYSE</v>
      </c>
      <c r="AH193" s="1" t="str">
        <f>_FV(Table1[[#This Row],[Company]],"Industry")</f>
        <v>Insurance - Reinsurance</v>
      </c>
    </row>
    <row r="194" spans="1:34" ht="16.5" x14ac:dyDescent="0.25">
      <c r="A194" s="1">
        <v>380</v>
      </c>
      <c r="B194" s="2" t="e" vm="195">
        <v>#VALUE!</v>
      </c>
      <c r="C194" s="1" t="str">
        <f>_FV(Table1[[#This Row],[Company]],"Ticker symbol",TRUE)</f>
        <v>SJM</v>
      </c>
      <c r="D194" s="5">
        <f>_FV(Table1[[#This Row],[Company]],"P/E",TRUE)</f>
        <v>9.7181730000000002</v>
      </c>
      <c r="E194" s="5">
        <f>_FV(Table1[[#This Row],[Company]],"Beta")</f>
        <v>0.58356300000000005</v>
      </c>
      <c r="F194" s="7">
        <f>ABS(_FV(Table1[[#This Row],[Company]],"Change (%)",TRUE)/_FV(Table1[[#This Row],[Company]],"Beta"))</f>
        <v>5.4698464433146033E-3</v>
      </c>
      <c r="G194" s="7">
        <f>_FV(Table1[[#This Row],[Company]],"Change (%)",TRUE)</f>
        <v>-3.192E-3</v>
      </c>
      <c r="H194" s="7">
        <f>_FV(Table1[[#This Row],[Company]],"Volume")/_FV(Table1[[#This Row],[Company]],"Volume average",TRUE)</f>
        <v>0.15107641228281826</v>
      </c>
      <c r="I194" s="7">
        <f>(Table1[% volume]/(Table1[[#Totals],[% volume]]))</f>
        <v>0.53426278871704813</v>
      </c>
      <c r="J194" s="7">
        <f>_FV(Table1[[#This Row],[Company]],"Volume")/_FV(Table1[[#This Row],[Company]],"Shares outstanding",TRUE)</f>
        <v>1.8902941278038563E-3</v>
      </c>
      <c r="K194" s="7">
        <f>(_FV(Table1[[#This Row],[Company]],"52 week high",TRUE)-_FV(Table1[[#This Row],[Company]],"52 week low",TRUE))/_FV(Table1[[#This Row],[Company]],"Price")</f>
        <v>0.33137621208077572</v>
      </c>
      <c r="L194" s="7">
        <f>(_FV(Table1[[#This Row],[Company]],"High",TRUE)-_FV(Table1[[#This Row],[Company]],"Low",TRUE))/_FV(Table1[[#This Row],[Company]],"Price")</f>
        <v>1.0408326661329079E-2</v>
      </c>
      <c r="M194" s="7">
        <f>(Table1[day range]/Table1[year range])</f>
        <v>3.1409395973154411E-2</v>
      </c>
      <c r="N194" s="9">
        <f>_FV(Table1[[#This Row],[Company]],"Market cap",TRUE)</f>
        <v>12717044933.07</v>
      </c>
      <c r="O194" s="9">
        <f>_FV(Table1[[#This Row],[Company]],"Previous close",TRUE)*_FV(Table1[[#This Row],[Company]],"Change (%)",TRUE)*_FV(Table1[[#This Row],[Company]],"Shares outstanding",TRUE)</f>
        <v>-40592807.42635943</v>
      </c>
      <c r="P194" s="7">
        <f>(_FV(Table1[[#This Row],[Company]],"Price")-_FV(Table1[[#This Row],[Company]],"52 week low",TRUE))/_FV(Table1[[#This Row],[Company]],"Price",TRUE)</f>
        <v>0.14482697268926253</v>
      </c>
      <c r="Q194" s="3">
        <f>_FV(Table1[[#This Row],[Company]],"52 week low",TRUE)</f>
        <v>96.13</v>
      </c>
      <c r="R194" s="3">
        <f>_FV(Table1[[#This Row],[Company]],"Low")</f>
        <v>111.85</v>
      </c>
      <c r="S194" s="14">
        <f>_FV(Table1[[#This Row],[Company]],"Price")</f>
        <v>112.41</v>
      </c>
      <c r="T194" s="3">
        <f>_FV(Table1[[#This Row],[Company]],"High")</f>
        <v>113.02</v>
      </c>
      <c r="U194" s="3">
        <f>_FV(Table1[[#This Row],[Company]],"52 week high",TRUE)</f>
        <v>133.38</v>
      </c>
      <c r="V194" s="7">
        <f>(_FV(Table1[[#This Row],[Company]],"52 week high",TRUE)-_FV(Table1[[#This Row],[Company]],"Price"))/_FV(Table1[[#This Row],[Company]],"Price",TRUE)</f>
        <v>0.18654923939151322</v>
      </c>
      <c r="W194" s="7">
        <f>((_FV(Table1[[#This Row],[Company]],"Price")-_FV(Table1[[#This Row],[Company]],"52 week low",TRUE))/(Table1[year range]*_FV(Table1[[#This Row],[Company]],"Price")))</f>
        <v>0.43704697986577185</v>
      </c>
      <c r="X194" s="7">
        <f>((_FV(Table1[[#This Row],[Company]],"Price")-_FV(Table1[[#This Row],[Company]],"Low",TRUE))/(_FV(Table1[[#This Row],[Company]],"High",TRUE)-_FV(Table1[[#This Row],[Company]],"Low",TRUE)))</f>
        <v>0.47863247863247987</v>
      </c>
      <c r="Y194" s="3">
        <f>_FV(Table1[[#This Row],[Company]],"Previous close",TRUE)</f>
        <v>112.77</v>
      </c>
      <c r="Z194" s="17">
        <f>_FV(Table1[[#This Row],[Company]],"Change")</f>
        <v>-0.36</v>
      </c>
      <c r="AA194" s="3">
        <f>_FV(Table1[[#This Row],[Company]],"Open")</f>
        <v>112.82</v>
      </c>
      <c r="AB194" s="1">
        <v>5.1965999999999998E-2</v>
      </c>
      <c r="AC194" s="6">
        <f>_FV(Table1[[#This Row],[Company]],"Volume")</f>
        <v>213168</v>
      </c>
      <c r="AD194" s="6">
        <f>_FV(Table1[[#This Row],[Company]],"Volume average",TRUE)</f>
        <v>1410994.58730159</v>
      </c>
      <c r="AE194" s="1" t="str">
        <f>_FV(Table1[[#This Row],[Company]],"Year founded",TRUE)</f>
        <v>1921</v>
      </c>
      <c r="AF194" s="6">
        <f>_FV(Table1[[#This Row],[Company]],"Shares outstanding",TRUE)</f>
        <v>112769752.000266</v>
      </c>
      <c r="AG194" s="1" t="str">
        <f>_FV(Table1[[#This Row],[Company]],"Exchange")</f>
        <v>NYSE</v>
      </c>
      <c r="AH194" s="1" t="str">
        <f>_FV(Table1[[#This Row],[Company]],"Industry")</f>
        <v>Packaged Foods</v>
      </c>
    </row>
    <row r="195" spans="1:34" ht="16.5" x14ac:dyDescent="0.25">
      <c r="A195" s="1">
        <v>93</v>
      </c>
      <c r="B195" s="2" t="e" vm="196">
        <v>#VALUE!</v>
      </c>
      <c r="C195" s="1" t="str">
        <f>_FV(Table1[[#This Row],[Company]],"Ticker symbol",TRUE)</f>
        <v>ADP</v>
      </c>
      <c r="D195" s="5">
        <f>_FV(Table1[[#This Row],[Company]],"P/E",TRUE)</f>
        <v>37.037036999999998</v>
      </c>
      <c r="E195" s="5">
        <f>_FV(Table1[[#This Row],[Company]],"Beta")</f>
        <v>0.89341099999999996</v>
      </c>
      <c r="F195" s="7">
        <f>ABS(_FV(Table1[[#This Row],[Company]],"Change (%)",TRUE)/_FV(Table1[[#This Row],[Company]],"Beta"))</f>
        <v>3.4888757805757935E-3</v>
      </c>
      <c r="G195" s="7">
        <f>_FV(Table1[[#This Row],[Company]],"Change (%)",TRUE)</f>
        <v>-3.117E-3</v>
      </c>
      <c r="H195" s="7">
        <f>_FV(Table1[[#This Row],[Company]],"Volume")/_FV(Table1[[#This Row],[Company]],"Volume average",TRUE)</f>
        <v>0.14003484998276342</v>
      </c>
      <c r="I195" s="7">
        <f>(Table1[% volume]/(Table1[[#Totals],[% volume]]))</f>
        <v>0.49521568813342365</v>
      </c>
      <c r="J195" s="7">
        <f>_FV(Table1[[#This Row],[Company]],"Volume")/_FV(Table1[[#This Row],[Company]],"Shares outstanding",TRUE)</f>
        <v>6.693449386745297E-4</v>
      </c>
      <c r="K195" s="7">
        <f>(_FV(Table1[[#This Row],[Company]],"52 week high",TRUE)-_FV(Table1[[#This Row],[Company]],"52 week low",TRUE))/_FV(Table1[[#This Row],[Company]],"Price")</f>
        <v>0.28145859085290487</v>
      </c>
      <c r="L195" s="7">
        <f>(_FV(Table1[[#This Row],[Company]],"High",TRUE)-_FV(Table1[[#This Row],[Company]],"Low",TRUE))/_FV(Table1[[#This Row],[Company]],"Price")</f>
        <v>1.0325019995637431E-2</v>
      </c>
      <c r="M195" s="7">
        <f>(Table1[day range]/Table1[year range])</f>
        <v>3.6683975302901538E-2</v>
      </c>
      <c r="N195" s="9">
        <f>_FV(Table1[[#This Row],[Company]],"Market cap",TRUE)</f>
        <v>60223236467.32</v>
      </c>
      <c r="O195" s="9">
        <f>_FV(Table1[[#This Row],[Company]],"Previous close",TRUE)*_FV(Table1[[#This Row],[Company]],"Change (%)",TRUE)*_FV(Table1[[#This Row],[Company]],"Shares outstanding",TRUE)</f>
        <v>-187715828.06863642</v>
      </c>
      <c r="P195" s="7">
        <f>(_FV(Table1[[#This Row],[Company]],"Price")-_FV(Table1[[#This Row],[Company]],"52 week low",TRUE))/_FV(Table1[[#This Row],[Company]],"Price",TRUE)</f>
        <v>0.2524467388933323</v>
      </c>
      <c r="Q195" s="3">
        <f>_FV(Table1[[#This Row],[Company]],"52 week low",TRUE)</f>
        <v>102.81100000000001</v>
      </c>
      <c r="R195" s="3">
        <f>_FV(Table1[[#This Row],[Company]],"Low")</f>
        <v>137.01</v>
      </c>
      <c r="S195" s="14">
        <f>_FV(Table1[[#This Row],[Company]],"Price")</f>
        <v>137.53</v>
      </c>
      <c r="T195" s="3">
        <f>_FV(Table1[[#This Row],[Company]],"High")</f>
        <v>138.43</v>
      </c>
      <c r="U195" s="3">
        <f>_FV(Table1[[#This Row],[Company]],"52 week high",TRUE)</f>
        <v>141.52000000000001</v>
      </c>
      <c r="V195" s="7">
        <f>(_FV(Table1[[#This Row],[Company]],"52 week high",TRUE)-_FV(Table1[[#This Row],[Company]],"Price"))/_FV(Table1[[#This Row],[Company]],"Price",TRUE)</f>
        <v>2.9011851959572524E-2</v>
      </c>
      <c r="W195" s="7">
        <f>((_FV(Table1[[#This Row],[Company]],"Price")-_FV(Table1[[#This Row],[Company]],"52 week low",TRUE))/(Table1[year range]*_FV(Table1[[#This Row],[Company]],"Price")))</f>
        <v>0.89692319615593252</v>
      </c>
      <c r="X195" s="7">
        <f>((_FV(Table1[[#This Row],[Company]],"Price")-_FV(Table1[[#This Row],[Company]],"Low",TRUE))/(_FV(Table1[[#This Row],[Company]],"High",TRUE)-_FV(Table1[[#This Row],[Company]],"Low",TRUE)))</f>
        <v>0.36619718309859467</v>
      </c>
      <c r="Y195" s="3">
        <f>_FV(Table1[[#This Row],[Company]],"Previous close",TRUE)</f>
        <v>137.96</v>
      </c>
      <c r="Z195" s="17">
        <f>_FV(Table1[[#This Row],[Company]],"Change")</f>
        <v>-0.43</v>
      </c>
      <c r="AA195" s="3">
        <f>_FV(Table1[[#This Row],[Company]],"Open")</f>
        <v>138.25</v>
      </c>
      <c r="AB195" s="1">
        <v>0.25473899999999999</v>
      </c>
      <c r="AC195" s="6">
        <f>_FV(Table1[[#This Row],[Company]],"Volume")</f>
        <v>292187</v>
      </c>
      <c r="AD195" s="6">
        <f>_FV(Table1[[#This Row],[Company]],"Volume average",TRUE)</f>
        <v>2086530.6031746001</v>
      </c>
      <c r="AE195" s="1" t="str">
        <f>_FV(Table1[[#This Row],[Company]],"Year founded",TRUE)</f>
        <v>1961</v>
      </c>
      <c r="AF195" s="6">
        <f>_FV(Table1[[#This Row],[Company]],"Shares outstanding",TRUE)</f>
        <v>436526793.76138002</v>
      </c>
      <c r="AG195" s="1" t="str">
        <f>_FV(Table1[[#This Row],[Company]],"Exchange")</f>
        <v>NASDAQ</v>
      </c>
      <c r="AH195" s="1" t="str">
        <f>_FV(Table1[[#This Row],[Company]],"Industry")</f>
        <v>Business Services</v>
      </c>
    </row>
    <row r="196" spans="1:34" ht="16.5" x14ac:dyDescent="0.25">
      <c r="A196" s="1">
        <v>418</v>
      </c>
      <c r="B196" s="2" t="e" vm="197">
        <v>#VALUE!</v>
      </c>
      <c r="C196" s="1" t="str">
        <f>_FV(Table1[[#This Row],[Company]],"Ticker symbol",TRUE)</f>
        <v>DRE</v>
      </c>
      <c r="D196" s="5">
        <f>_FV(Table1[[#This Row],[Company]],"P/E",TRUE)</f>
        <v>28.735631999999999</v>
      </c>
      <c r="E196" s="5">
        <f>_FV(Table1[[#This Row],[Company]],"Beta")</f>
        <v>0.68445500000000004</v>
      </c>
      <c r="F196" s="7">
        <f>ABS(_FV(Table1[[#This Row],[Company]],"Change (%)",TRUE)/_FV(Table1[[#This Row],[Company]],"Beta"))</f>
        <v>4.5101577167235242E-3</v>
      </c>
      <c r="G196" s="7">
        <f>_FV(Table1[[#This Row],[Company]],"Change (%)",TRUE)</f>
        <v>-3.0869999999999999E-3</v>
      </c>
      <c r="H196" s="7">
        <f>_FV(Table1[[#This Row],[Company]],"Volume")/_FV(Table1[[#This Row],[Company]],"Volume average",TRUE)</f>
        <v>0.20936048006123587</v>
      </c>
      <c r="I196" s="7">
        <f>(Table1[% volume]/(Table1[[#Totals],[% volume]]))</f>
        <v>0.74037708623410825</v>
      </c>
      <c r="J196" s="7">
        <f>_FV(Table1[[#This Row],[Company]],"Volume")/_FV(Table1[[#This Row],[Company]],"Shares outstanding",TRUE)</f>
        <v>1.3334940528463978E-3</v>
      </c>
      <c r="K196" s="7">
        <f>(_FV(Table1[[#This Row],[Company]],"52 week high",TRUE)-_FV(Table1[[#This Row],[Company]],"52 week low",TRUE))/_FV(Table1[[#This Row],[Company]],"Price")</f>
        <v>0.20096352374397797</v>
      </c>
      <c r="L196" s="7">
        <f>(_FV(Table1[[#This Row],[Company]],"High",TRUE)-_FV(Table1[[#This Row],[Company]],"Low",TRUE))/_FV(Table1[[#This Row],[Company]],"Price")</f>
        <v>1.118375774260149E-2</v>
      </c>
      <c r="M196" s="7">
        <f>(Table1[day range]/Table1[year range])</f>
        <v>5.5650684931506732E-2</v>
      </c>
      <c r="N196" s="9">
        <f>_FV(Table1[[#This Row],[Company]],"Market cap",TRUE)</f>
        <v>10360832784</v>
      </c>
      <c r="O196" s="9">
        <f>_FV(Table1[[#This Row],[Company]],"Previous close",TRUE)*_FV(Table1[[#This Row],[Company]],"Change (%)",TRUE)*_FV(Table1[[#This Row],[Company]],"Shares outstanding",TRUE)</f>
        <v>-31983890.804208029</v>
      </c>
      <c r="P196" s="7">
        <f>(_FV(Table1[[#This Row],[Company]],"Price")-_FV(Table1[[#This Row],[Company]],"52 week low",TRUE))/_FV(Table1[[#This Row],[Company]],"Price",TRUE)</f>
        <v>0.16379903647625596</v>
      </c>
      <c r="Q196" s="3">
        <f>_FV(Table1[[#This Row],[Company]],"52 week low",TRUE)</f>
        <v>24.3</v>
      </c>
      <c r="R196" s="3">
        <f>_FV(Table1[[#This Row],[Company]],"Low")</f>
        <v>28.885000000000002</v>
      </c>
      <c r="S196" s="14">
        <f>_FV(Table1[[#This Row],[Company]],"Price")</f>
        <v>29.06</v>
      </c>
      <c r="T196" s="3">
        <f>_FV(Table1[[#This Row],[Company]],"High")</f>
        <v>29.21</v>
      </c>
      <c r="U196" s="3">
        <f>_FV(Table1[[#This Row],[Company]],"52 week high",TRUE)</f>
        <v>30.14</v>
      </c>
      <c r="V196" s="7">
        <f>(_FV(Table1[[#This Row],[Company]],"52 week high",TRUE)-_FV(Table1[[#This Row],[Company]],"Price"))/_FV(Table1[[#This Row],[Company]],"Price",TRUE)</f>
        <v>3.7164487267722021E-2</v>
      </c>
      <c r="W196" s="7">
        <f>((_FV(Table1[[#This Row],[Company]],"Price")-_FV(Table1[[#This Row],[Company]],"52 week low",TRUE))/(Table1[year range]*_FV(Table1[[#This Row],[Company]],"Price")))</f>
        <v>0.81506849315068464</v>
      </c>
      <c r="X196" s="7">
        <f>((_FV(Table1[[#This Row],[Company]],"Price")-_FV(Table1[[#This Row],[Company]],"Low",TRUE))/(_FV(Table1[[#This Row],[Company]],"High",TRUE)-_FV(Table1[[#This Row],[Company]],"Low",TRUE)))</f>
        <v>0.53846153846153089</v>
      </c>
      <c r="Y196" s="3">
        <f>_FV(Table1[[#This Row],[Company]],"Previous close",TRUE)</f>
        <v>29.15</v>
      </c>
      <c r="Z196" s="17">
        <f>_FV(Table1[[#This Row],[Company]],"Change")</f>
        <v>-0.09</v>
      </c>
      <c r="AA196" s="3">
        <f>_FV(Table1[[#This Row],[Company]],"Open")</f>
        <v>29.21</v>
      </c>
      <c r="AB196" s="1">
        <v>4.3116000000000002E-2</v>
      </c>
      <c r="AC196" s="6">
        <f>_FV(Table1[[#This Row],[Company]],"Volume")</f>
        <v>473966</v>
      </c>
      <c r="AD196" s="6">
        <f>_FV(Table1[[#This Row],[Company]],"Volume average",TRUE)</f>
        <v>2263875.2063492099</v>
      </c>
      <c r="AE196" s="1" t="str">
        <f>_FV(Table1[[#This Row],[Company]],"Year founded",TRUE)</f>
        <v>1985</v>
      </c>
      <c r="AF196" s="6">
        <f>_FV(Table1[[#This Row],[Company]],"Shares outstanding",TRUE)</f>
        <v>355431656.39794201</v>
      </c>
      <c r="AG196" s="1" t="str">
        <f>_FV(Table1[[#This Row],[Company]],"Exchange")</f>
        <v>NYSE</v>
      </c>
      <c r="AH196" s="1" t="str">
        <f>_FV(Table1[[#This Row],[Company]],"Industry")</f>
        <v>REIT - Industrial</v>
      </c>
    </row>
    <row r="197" spans="1:34" ht="16.5" x14ac:dyDescent="0.25">
      <c r="A197" s="1">
        <v>427</v>
      </c>
      <c r="B197" s="2" t="e" vm="198">
        <v>#VALUE!</v>
      </c>
      <c r="C197" s="1" t="str">
        <f>_FV(Table1[[#This Row],[Company]],"Ticker symbol",TRUE)</f>
        <v>LNT</v>
      </c>
      <c r="D197" s="5">
        <f>_FV(Table1[[#This Row],[Company]],"P/E",TRUE)</f>
        <v>20.408162999999998</v>
      </c>
      <c r="E197" s="5">
        <f>_FV(Table1[[#This Row],[Company]],"Beta")</f>
        <v>0.29106599999999999</v>
      </c>
      <c r="F197" s="7">
        <f>ABS(_FV(Table1[[#This Row],[Company]],"Change (%)",TRUE)/_FV(Table1[[#This Row],[Company]],"Beta"))</f>
        <v>1.0485594332556879E-2</v>
      </c>
      <c r="G197" s="7">
        <f>_FV(Table1[[#This Row],[Company]],"Change (%)",TRUE)</f>
        <v>-3.0520000000000005E-3</v>
      </c>
      <c r="H197" s="7">
        <f>_FV(Table1[[#This Row],[Company]],"Volume")/_FV(Table1[[#This Row],[Company]],"Volume average",TRUE)</f>
        <v>0.33842953281270244</v>
      </c>
      <c r="I197" s="7">
        <f>(Table1[% volume]/(Table1[[#Totals],[% volume]]))</f>
        <v>1.1968136074494633</v>
      </c>
      <c r="J197" s="7">
        <f>_FV(Table1[[#This Row],[Company]],"Volume")/_FV(Table1[[#This Row],[Company]],"Shares outstanding",TRUE)</f>
        <v>2.1713837765494591E-3</v>
      </c>
      <c r="K197" s="7">
        <f>(_FV(Table1[[#This Row],[Company]],"52 week high",TRUE)-_FV(Table1[[#This Row],[Company]],"52 week low",TRUE))/_FV(Table1[[#This Row],[Company]],"Price")</f>
        <v>0.20513424399434746</v>
      </c>
      <c r="L197" s="7">
        <f>(_FV(Table1[[#This Row],[Company]],"High",TRUE)-_FV(Table1[[#This Row],[Company]],"Low",TRUE))/_FV(Table1[[#This Row],[Company]],"Price")</f>
        <v>7.5365049458313771E-3</v>
      </c>
      <c r="M197" s="7">
        <f>(Table1[day range]/Table1[year range])</f>
        <v>3.6739380022962176E-2</v>
      </c>
      <c r="N197" s="9">
        <f>_FV(Table1[[#This Row],[Company]],"Market cap",TRUE)</f>
        <v>9921088442.6119995</v>
      </c>
      <c r="O197" s="9">
        <f>_FV(Table1[[#This Row],[Company]],"Previous close",TRUE)*_FV(Table1[[#This Row],[Company]],"Change (%)",TRUE)*_FV(Table1[[#This Row],[Company]],"Shares outstanding",TRUE)</f>
        <v>-30279161.926851779</v>
      </c>
      <c r="P197" s="7">
        <f>(_FV(Table1[[#This Row],[Company]],"Price")-_FV(Table1[[#This Row],[Company]],"52 week low",TRUE))/_FV(Table1[[#This Row],[Company]],"Price",TRUE)</f>
        <v>0.13235986811116338</v>
      </c>
      <c r="Q197" s="3">
        <f>_FV(Table1[[#This Row],[Company]],"52 week low",TRUE)</f>
        <v>36.840000000000003</v>
      </c>
      <c r="R197" s="3">
        <f>_FV(Table1[[#This Row],[Company]],"Low")</f>
        <v>42.25</v>
      </c>
      <c r="S197" s="14">
        <f>_FV(Table1[[#This Row],[Company]],"Price")</f>
        <v>42.46</v>
      </c>
      <c r="T197" s="3">
        <f>_FV(Table1[[#This Row],[Company]],"High")</f>
        <v>42.57</v>
      </c>
      <c r="U197" s="3">
        <f>_FV(Table1[[#This Row],[Company]],"52 week high",TRUE)</f>
        <v>45.55</v>
      </c>
      <c r="V197" s="7">
        <f>(_FV(Table1[[#This Row],[Company]],"52 week high",TRUE)-_FV(Table1[[#This Row],[Company]],"Price"))/_FV(Table1[[#This Row],[Company]],"Price",TRUE)</f>
        <v>7.2774375883184084E-2</v>
      </c>
      <c r="W197" s="7">
        <f>((_FV(Table1[[#This Row],[Company]],"Price")-_FV(Table1[[#This Row],[Company]],"52 week low",TRUE))/(Table1[year range]*_FV(Table1[[#This Row],[Company]],"Price")))</f>
        <v>0.64523536165327222</v>
      </c>
      <c r="X197" s="7">
        <f>((_FV(Table1[[#This Row],[Company]],"Price")-_FV(Table1[[#This Row],[Company]],"Low",TRUE))/(_FV(Table1[[#This Row],[Company]],"High",TRUE)-_FV(Table1[[#This Row],[Company]],"Low",TRUE)))</f>
        <v>0.65625000000000211</v>
      </c>
      <c r="Y197" s="3">
        <f>_FV(Table1[[#This Row],[Company]],"Previous close",TRUE)</f>
        <v>42.59</v>
      </c>
      <c r="Z197" s="17">
        <f>_FV(Table1[[#This Row],[Company]],"Change")</f>
        <v>-0.13</v>
      </c>
      <c r="AA197" s="3">
        <f>_FV(Table1[[#This Row],[Company]],"Open")</f>
        <v>42.45</v>
      </c>
      <c r="AB197" s="1">
        <v>4.1390999999999997E-2</v>
      </c>
      <c r="AC197" s="6">
        <f>_FV(Table1[[#This Row],[Company]],"Volume")</f>
        <v>505811</v>
      </c>
      <c r="AD197" s="6">
        <f>_FV(Table1[[#This Row],[Company]],"Volume average",TRUE)</f>
        <v>1494582.921875</v>
      </c>
      <c r="AE197" s="1" t="str">
        <f>_FV(Table1[[#This Row],[Company]],"Year founded",TRUE)</f>
        <v>1981</v>
      </c>
      <c r="AF197" s="6">
        <f>_FV(Table1[[#This Row],[Company]],"Shares outstanding",TRUE)</f>
        <v>232944081.77065</v>
      </c>
      <c r="AG197" s="1" t="str">
        <f>_FV(Table1[[#This Row],[Company]],"Exchange")</f>
        <v>NYSE</v>
      </c>
      <c r="AH197" s="1" t="str">
        <f>_FV(Table1[[#This Row],[Company]],"Industry")</f>
        <v>Utilities - Regulated Electric</v>
      </c>
    </row>
    <row r="198" spans="1:34" ht="16.5" x14ac:dyDescent="0.25">
      <c r="A198" s="1">
        <v>88</v>
      </c>
      <c r="B198" s="2" t="e" vm="199">
        <v>#VALUE!</v>
      </c>
      <c r="C198" s="1" t="str">
        <f>_FV(Table1[[#This Row],[Company]],"Ticker symbol",TRUE)</f>
        <v>MU</v>
      </c>
      <c r="D198" s="5">
        <f>_FV(Table1[[#This Row],[Company]],"P/E",TRUE)</f>
        <v>5.2714809999999996</v>
      </c>
      <c r="E198" s="5">
        <f>_FV(Table1[[#This Row],[Company]],"Beta")</f>
        <v>1.5909089999999999</v>
      </c>
      <c r="F198" s="7">
        <f>ABS(_FV(Table1[[#This Row],[Company]],"Change (%)",TRUE)/_FV(Table1[[#This Row],[Company]],"Beta"))</f>
        <v>1.8964001083657206E-3</v>
      </c>
      <c r="G198" s="7">
        <f>_FV(Table1[[#This Row],[Company]],"Change (%)",TRUE)</f>
        <v>-3.0170000000000002E-3</v>
      </c>
      <c r="H198" s="7">
        <f>_FV(Table1[[#This Row],[Company]],"Volume")/_FV(Table1[[#This Row],[Company]],"Volume average",TRUE)</f>
        <v>0.7164991986760717</v>
      </c>
      <c r="I198" s="7">
        <f>(Table1[% volume]/(Table1[[#Totals],[% volume]]))</f>
        <v>2.5338095749957361</v>
      </c>
      <c r="J198" s="7">
        <f>_FV(Table1[[#This Row],[Company]],"Volume")/_FV(Table1[[#This Row],[Company]],"Shares outstanding",TRUE)</f>
        <v>6.7776613411102936E-3</v>
      </c>
      <c r="K198" s="7">
        <f>(_FV(Table1[[#This Row],[Company]],"52 week high",TRUE)-_FV(Table1[[#This Row],[Company]],"52 week low",TRUE))/_FV(Table1[[#This Row],[Company]],"Price")</f>
        <v>0.71501512859304073</v>
      </c>
      <c r="L198" s="7">
        <f>(_FV(Table1[[#This Row],[Company]],"High",TRUE)-_FV(Table1[[#This Row],[Company]],"Low",TRUE))/_FV(Table1[[#This Row],[Company]],"Price")</f>
        <v>1.2212556732223927E-2</v>
      </c>
      <c r="M198" s="7">
        <f>(Table1[day range]/Table1[year range])</f>
        <v>1.7080137529754069E-2</v>
      </c>
      <c r="N198" s="9">
        <f>_FV(Table1[[#This Row],[Company]],"Market cap",TRUE)</f>
        <v>61371379327.705002</v>
      </c>
      <c r="O198" s="9">
        <f>_FV(Table1[[#This Row],[Company]],"Previous close",TRUE)*_FV(Table1[[#This Row],[Company]],"Change (%)",TRUE)*_FV(Table1[[#This Row],[Company]],"Shares outstanding",TRUE)</f>
        <v>-185157451.43168527</v>
      </c>
      <c r="P198" s="7">
        <f>(_FV(Table1[[#This Row],[Company]],"Price")-_FV(Table1[[#This Row],[Company]],"52 week low",TRUE))/_FV(Table1[[#This Row],[Company]],"Price",TRUE)</f>
        <v>0.49224659606656579</v>
      </c>
      <c r="Q198" s="3">
        <f>_FV(Table1[[#This Row],[Company]],"52 week low",TRUE)</f>
        <v>26.85</v>
      </c>
      <c r="R198" s="3">
        <f>_FV(Table1[[#This Row],[Company]],"Low")</f>
        <v>52.464199999999998</v>
      </c>
      <c r="S198" s="14">
        <f>_FV(Table1[[#This Row],[Company]],"Price")</f>
        <v>52.88</v>
      </c>
      <c r="T198" s="3">
        <f>_FV(Table1[[#This Row],[Company]],"High")</f>
        <v>53.11</v>
      </c>
      <c r="U198" s="3">
        <f>_FV(Table1[[#This Row],[Company]],"52 week high",TRUE)</f>
        <v>64.66</v>
      </c>
      <c r="V198" s="7">
        <f>(_FV(Table1[[#This Row],[Company]],"52 week high",TRUE)-_FV(Table1[[#This Row],[Company]],"Price"))/_FV(Table1[[#This Row],[Company]],"Price",TRUE)</f>
        <v>0.22276853252647491</v>
      </c>
      <c r="W198" s="7">
        <f>((_FV(Table1[[#This Row],[Company]],"Price")-_FV(Table1[[#This Row],[Company]],"52 week low",TRUE))/(Table1[year range]*_FV(Table1[[#This Row],[Company]],"Price")))</f>
        <v>0.68844221105527648</v>
      </c>
      <c r="X198" s="7">
        <f>((_FV(Table1[[#This Row],[Company]],"Price")-_FV(Table1[[#This Row],[Company]],"Low",TRUE))/(_FV(Table1[[#This Row],[Company]],"High",TRUE)-_FV(Table1[[#This Row],[Company]],"Low",TRUE)))</f>
        <v>0.643852585939925</v>
      </c>
      <c r="Y198" s="3">
        <f>_FV(Table1[[#This Row],[Company]],"Previous close",TRUE)</f>
        <v>53.04</v>
      </c>
      <c r="Z198" s="17">
        <f>_FV(Table1[[#This Row],[Company]],"Change")</f>
        <v>-0.16</v>
      </c>
      <c r="AA198" s="3">
        <f>_FV(Table1[[#This Row],[Company]],"Open")</f>
        <v>52.84</v>
      </c>
      <c r="AB198" s="1">
        <v>0.25891500000000001</v>
      </c>
      <c r="AC198" s="6">
        <f>_FV(Table1[[#This Row],[Company]],"Volume")</f>
        <v>7842278</v>
      </c>
      <c r="AD198" s="6">
        <f>_FV(Table1[[#This Row],[Company]],"Volume average",TRUE)</f>
        <v>10945271.1384615</v>
      </c>
      <c r="AE198" s="1" t="str">
        <f>_FV(Table1[[#This Row],[Company]],"Year founded",TRUE)</f>
        <v>1978</v>
      </c>
      <c r="AF198" s="6">
        <f>_FV(Table1[[#This Row],[Company]],"Shares outstanding",TRUE)</f>
        <v>1157077287.47558</v>
      </c>
      <c r="AG198" s="1" t="str">
        <f>_FV(Table1[[#This Row],[Company]],"Exchange")</f>
        <v>NASDAQ</v>
      </c>
      <c r="AH198" s="1" t="str">
        <f>_FV(Table1[[#This Row],[Company]],"Industry")</f>
        <v>Semiconductor Memory</v>
      </c>
    </row>
    <row r="199" spans="1:34" ht="16.5" x14ac:dyDescent="0.25">
      <c r="A199" s="1">
        <v>400</v>
      </c>
      <c r="B199" s="2" t="e" vm="200">
        <v>#VALUE!</v>
      </c>
      <c r="C199" s="1" t="str">
        <f>_FV(Table1[[#This Row],[Company]],"Ticker symbol",TRUE)</f>
        <v>MAA</v>
      </c>
      <c r="D199" s="5">
        <f>_FV(Table1[[#This Row],[Company]],"P/E",TRUE)</f>
        <v>33.557046999999997</v>
      </c>
      <c r="E199" s="5">
        <f>_FV(Table1[[#This Row],[Company]],"Beta")</f>
        <v>0.35398499999999999</v>
      </c>
      <c r="F199" s="7">
        <f>ABS(_FV(Table1[[#This Row],[Company]],"Change (%)",TRUE)/_FV(Table1[[#This Row],[Company]],"Beta"))</f>
        <v>8.387361046372022E-3</v>
      </c>
      <c r="G199" s="7">
        <f>_FV(Table1[[#This Row],[Company]],"Change (%)",TRUE)</f>
        <v>-2.9689999999999999E-3</v>
      </c>
      <c r="H199" s="7">
        <f>_FV(Table1[[#This Row],[Company]],"Volume")/_FV(Table1[[#This Row],[Company]],"Volume average",TRUE)</f>
        <v>0.12093110229035724</v>
      </c>
      <c r="I199" s="7">
        <f>(Table1[% volume]/(Table1[[#Totals],[% volume]]))</f>
        <v>0.42765767981915975</v>
      </c>
      <c r="J199" s="7">
        <f>_FV(Table1[[#This Row],[Company]],"Volume")/_FV(Table1[[#This Row],[Company]],"Shares outstanding",TRUE)</f>
        <v>6.6624371727282594E-4</v>
      </c>
      <c r="K199" s="7">
        <f>(_FV(Table1[[#This Row],[Company]],"52 week high",TRUE)-_FV(Table1[[#This Row],[Company]],"52 week low",TRUE))/_FV(Table1[[#This Row],[Company]],"Price")</f>
        <v>0.24898242827360267</v>
      </c>
      <c r="L199" s="7">
        <f>(_FV(Table1[[#This Row],[Company]],"High",TRUE)-_FV(Table1[[#This Row],[Company]],"Low",TRUE))/_FV(Table1[[#This Row],[Company]],"Price")</f>
        <v>1.1317383103345582E-2</v>
      </c>
      <c r="M199" s="7">
        <f>(Table1[day range]/Table1[year range])</f>
        <v>4.5454545454545477E-2</v>
      </c>
      <c r="N199" s="9">
        <f>_FV(Table1[[#This Row],[Company]],"Market cap",TRUE)</f>
        <v>11461800467.34</v>
      </c>
      <c r="O199" s="9">
        <f>_FV(Table1[[#This Row],[Company]],"Previous close",TRUE)*_FV(Table1[[#This Row],[Company]],"Change (%)",TRUE)*_FV(Table1[[#This Row],[Company]],"Shares outstanding",TRUE)</f>
        <v>-34030085.587532386</v>
      </c>
      <c r="P199" s="7">
        <f>(_FV(Table1[[#This Row],[Company]],"Price")-_FV(Table1[[#This Row],[Company]],"52 week low",TRUE))/_FV(Table1[[#This Row],[Company]],"Price",TRUE)</f>
        <v>0.15457162712200939</v>
      </c>
      <c r="Q199" s="3">
        <f>_FV(Table1[[#This Row],[Company]],"52 week low",TRUE)</f>
        <v>85.16</v>
      </c>
      <c r="R199" s="3">
        <f>_FV(Table1[[#This Row],[Company]],"Low")</f>
        <v>100.27</v>
      </c>
      <c r="S199" s="14">
        <f>_FV(Table1[[#This Row],[Company]],"Price")</f>
        <v>100.73</v>
      </c>
      <c r="T199" s="3">
        <f>_FV(Table1[[#This Row],[Company]],"High")</f>
        <v>101.41</v>
      </c>
      <c r="U199" s="3">
        <f>_FV(Table1[[#This Row],[Company]],"52 week high",TRUE)</f>
        <v>110.24</v>
      </c>
      <c r="V199" s="7">
        <f>(_FV(Table1[[#This Row],[Company]],"52 week high",TRUE)-_FV(Table1[[#This Row],[Company]],"Price"))/_FV(Table1[[#This Row],[Company]],"Price",TRUE)</f>
        <v>9.4410801151593268E-2</v>
      </c>
      <c r="W199" s="7">
        <f>((_FV(Table1[[#This Row],[Company]],"Price")-_FV(Table1[[#This Row],[Company]],"52 week low",TRUE))/(Table1[year range]*_FV(Table1[[#This Row],[Company]],"Price")))</f>
        <v>0.62081339712918693</v>
      </c>
      <c r="X199" s="7">
        <f>((_FV(Table1[[#This Row],[Company]],"Price")-_FV(Table1[[#This Row],[Company]],"Low",TRUE))/(_FV(Table1[[#This Row],[Company]],"High",TRUE)-_FV(Table1[[#This Row],[Company]],"Low",TRUE)))</f>
        <v>0.40350877192983137</v>
      </c>
      <c r="Y199" s="3">
        <f>_FV(Table1[[#This Row],[Company]],"Previous close",TRUE)</f>
        <v>101.03</v>
      </c>
      <c r="Z199" s="17">
        <f>_FV(Table1[[#This Row],[Company]],"Change")</f>
        <v>-0.3</v>
      </c>
      <c r="AA199" s="3">
        <f>_FV(Table1[[#This Row],[Company]],"Open")</f>
        <v>101.24</v>
      </c>
      <c r="AB199" s="1">
        <v>4.6836999999999997E-2</v>
      </c>
      <c r="AC199" s="6">
        <f>_FV(Table1[[#This Row],[Company]],"Volume")</f>
        <v>75585</v>
      </c>
      <c r="AD199" s="6">
        <f>_FV(Table1[[#This Row],[Company]],"Volume average",TRUE)</f>
        <v>625025.3125</v>
      </c>
      <c r="AE199" s="1" t="str">
        <f>_FV(Table1[[#This Row],[Company]],"Year founded",TRUE)</f>
        <v>1993</v>
      </c>
      <c r="AF199" s="6">
        <f>_FV(Table1[[#This Row],[Company]],"Shares outstanding",TRUE)</f>
        <v>113449475.080075</v>
      </c>
      <c r="AG199" s="1" t="str">
        <f>_FV(Table1[[#This Row],[Company]],"Exchange")</f>
        <v>NYSE</v>
      </c>
      <c r="AH199" s="1" t="str">
        <f>_FV(Table1[[#This Row],[Company]],"Industry")</f>
        <v>REIT - Residential</v>
      </c>
    </row>
    <row r="200" spans="1:34" ht="16.5" x14ac:dyDescent="0.25">
      <c r="A200" s="1">
        <v>490</v>
      </c>
      <c r="B200" s="2" t="e" vm="201">
        <v>#VALUE!</v>
      </c>
      <c r="C200" s="1" t="str">
        <f>_FV(Table1[[#This Row],[Company]],"Ticker symbol",TRUE)</f>
        <v>LEG</v>
      </c>
      <c r="D200" s="5">
        <f>_FV(Table1[[#This Row],[Company]],"P/E",TRUE)</f>
        <v>21.141649000000001</v>
      </c>
      <c r="E200" s="5">
        <f>_FV(Table1[[#This Row],[Company]],"Beta")</f>
        <v>0.87834800000000002</v>
      </c>
      <c r="F200" s="7">
        <f>ABS(_FV(Table1[[#This Row],[Company]],"Change (%)",TRUE)/_FV(Table1[[#This Row],[Company]],"Beta"))</f>
        <v>3.3346691744046775E-3</v>
      </c>
      <c r="G200" s="7">
        <f>_FV(Table1[[#This Row],[Company]],"Change (%)",TRUE)</f>
        <v>-2.9289999999999997E-3</v>
      </c>
      <c r="H200" s="7">
        <f>_FV(Table1[[#This Row],[Company]],"Volume")/_FV(Table1[[#This Row],[Company]],"Volume average",TRUE)</f>
        <v>0.1094265160473373</v>
      </c>
      <c r="I200" s="7">
        <f>(Table1[% volume]/(Table1[[#Totals],[% volume]]))</f>
        <v>0.3869731531193511</v>
      </c>
      <c r="J200" s="7">
        <f>_FV(Table1[[#This Row],[Company]],"Volume")/_FV(Table1[[#This Row],[Company]],"Shares outstanding",TRUE)</f>
        <v>1.0220016219477819E-3</v>
      </c>
      <c r="K200" s="7">
        <f>(_FV(Table1[[#This Row],[Company]],"52 week high",TRUE)-_FV(Table1[[#This Row],[Company]],"52 week low",TRUE))/_FV(Table1[[#This Row],[Company]],"Price")</f>
        <v>0.28061455038409405</v>
      </c>
      <c r="L200" s="7">
        <f>(_FV(Table1[[#This Row],[Company]],"High",TRUE)-_FV(Table1[[#This Row],[Company]],"Low",TRUE))/_FV(Table1[[#This Row],[Company]],"Price")</f>
        <v>9.4893809308631213E-3</v>
      </c>
      <c r="M200" s="7">
        <f>(Table1[day range]/Table1[year range])</f>
        <v>3.3816425120773083E-2</v>
      </c>
      <c r="N200" s="9">
        <f>_FV(Table1[[#This Row],[Company]],"Market cap",TRUE)</f>
        <v>5745281733.3199997</v>
      </c>
      <c r="O200" s="9">
        <f>_FV(Table1[[#This Row],[Company]],"Previous close",TRUE)*_FV(Table1[[#This Row],[Company]],"Change (%)",TRUE)*_FV(Table1[[#This Row],[Company]],"Shares outstanding",TRUE)</f>
        <v>-16827930.196894269</v>
      </c>
      <c r="P200" s="7">
        <f>(_FV(Table1[[#This Row],[Company]],"Price")-_FV(Table1[[#This Row],[Company]],"52 week low",TRUE))/_FV(Table1[[#This Row],[Company]],"Price",TRUE)</f>
        <v>0.10596475372797104</v>
      </c>
      <c r="Q200" s="3">
        <f>_FV(Table1[[#This Row],[Company]],"52 week low",TRUE)</f>
        <v>39.57</v>
      </c>
      <c r="R200" s="3">
        <f>_FV(Table1[[#This Row],[Company]],"Low")</f>
        <v>44.12</v>
      </c>
      <c r="S200" s="14">
        <f>_FV(Table1[[#This Row],[Company]],"Price")</f>
        <v>44.26</v>
      </c>
      <c r="T200" s="3">
        <f>_FV(Table1[[#This Row],[Company]],"High")</f>
        <v>44.54</v>
      </c>
      <c r="U200" s="3">
        <f>_FV(Table1[[#This Row],[Company]],"52 week high",TRUE)</f>
        <v>51.99</v>
      </c>
      <c r="V200" s="7">
        <f>(_FV(Table1[[#This Row],[Company]],"52 week high",TRUE)-_FV(Table1[[#This Row],[Company]],"Price"))/_FV(Table1[[#This Row],[Company]],"Price",TRUE)</f>
        <v>0.17464979665612301</v>
      </c>
      <c r="W200" s="7">
        <f>((_FV(Table1[[#This Row],[Company]],"Price")-_FV(Table1[[#This Row],[Company]],"52 week low",TRUE))/(Table1[year range]*_FV(Table1[[#This Row],[Company]],"Price")))</f>
        <v>0.37761674718196436</v>
      </c>
      <c r="X200" s="7">
        <f>((_FV(Table1[[#This Row],[Company]],"Price")-_FV(Table1[[#This Row],[Company]],"Low",TRUE))/(_FV(Table1[[#This Row],[Company]],"High",TRUE)-_FV(Table1[[#This Row],[Company]],"Low",TRUE)))</f>
        <v>0.33333333333333331</v>
      </c>
      <c r="Y200" s="3">
        <f>_FV(Table1[[#This Row],[Company]],"Previous close",TRUE)</f>
        <v>44.39</v>
      </c>
      <c r="Z200" s="17">
        <f>_FV(Table1[[#This Row],[Company]],"Change")</f>
        <v>-0.13</v>
      </c>
      <c r="AA200" s="3">
        <f>_FV(Table1[[#This Row],[Company]],"Open")</f>
        <v>44.38</v>
      </c>
      <c r="AB200" s="1">
        <v>2.4295000000000001E-2</v>
      </c>
      <c r="AC200" s="6">
        <f>_FV(Table1[[#This Row],[Company]],"Volume")</f>
        <v>132275</v>
      </c>
      <c r="AD200" s="6">
        <f>_FV(Table1[[#This Row],[Company]],"Volume average",TRUE)</f>
        <v>1208802.078125</v>
      </c>
      <c r="AE200" s="1" t="str">
        <f>_FV(Table1[[#This Row],[Company]],"Year founded",TRUE)</f>
        <v>1901</v>
      </c>
      <c r="AF200" s="6">
        <f>_FV(Table1[[#This Row],[Company]],"Shares outstanding",TRUE)</f>
        <v>129427387.549448</v>
      </c>
      <c r="AG200" s="1" t="str">
        <f>_FV(Table1[[#This Row],[Company]],"Exchange")</f>
        <v>NYSE</v>
      </c>
      <c r="AH200" s="1" t="str">
        <f>_FV(Table1[[#This Row],[Company]],"Industry")</f>
        <v>Home Furnishings &amp; Fixtures</v>
      </c>
    </row>
    <row r="201" spans="1:34" ht="16.5" x14ac:dyDescent="0.25">
      <c r="A201" s="1">
        <v>436</v>
      </c>
      <c r="B201" s="2" t="e" vm="202">
        <v>#VALUE!</v>
      </c>
      <c r="C201" s="1" t="str">
        <f>_FV(Table1[[#This Row],[Company]],"Ticker symbol",TRUE)</f>
        <v>RHI</v>
      </c>
      <c r="D201" s="5">
        <f>_FV(Table1[[#This Row],[Company]],"P/E",TRUE)</f>
        <v>28.653295</v>
      </c>
      <c r="E201" s="5">
        <f>_FV(Table1[[#This Row],[Company]],"Beta")</f>
        <v>1.1940109999999999</v>
      </c>
      <c r="F201" s="7">
        <f>ABS(_FV(Table1[[#This Row],[Company]],"Change (%)",TRUE)/_FV(Table1[[#This Row],[Company]],"Beta"))</f>
        <v>2.4187381858291087E-3</v>
      </c>
      <c r="G201" s="7">
        <f>_FV(Table1[[#This Row],[Company]],"Change (%)",TRUE)</f>
        <v>-2.8879999999999999E-3</v>
      </c>
      <c r="H201" s="7">
        <f>_FV(Table1[[#This Row],[Company]],"Volume")/_FV(Table1[[#This Row],[Company]],"Volume average",TRUE)</f>
        <v>9.2446704414275563E-2</v>
      </c>
      <c r="I201" s="7">
        <f>(Table1[% volume]/(Table1[[#Totals],[% volume]]))</f>
        <v>0.3269261783607279</v>
      </c>
      <c r="J201" s="7">
        <f>_FV(Table1[[#This Row],[Company]],"Volume")/_FV(Table1[[#This Row],[Company]],"Shares outstanding",TRUE)</f>
        <v>8.3846249655689336E-4</v>
      </c>
      <c r="K201" s="7">
        <f>(_FV(Table1[[#This Row],[Company]],"52 week high",TRUE)-_FV(Table1[[#This Row],[Company]],"52 week low",TRUE))/_FV(Table1[[#This Row],[Company]],"Price")</f>
        <v>0.46518070771943082</v>
      </c>
      <c r="L201" s="7">
        <f>(_FV(Table1[[#This Row],[Company]],"High",TRUE)-_FV(Table1[[#This Row],[Company]],"Low",TRUE))/_FV(Table1[[#This Row],[Company]],"Price")</f>
        <v>9.4446543256516812E-3</v>
      </c>
      <c r="M201" s="7">
        <f>(Table1[day range]/Table1[year range])</f>
        <v>2.0303194369247428E-2</v>
      </c>
      <c r="N201" s="9">
        <f>_FV(Table1[[#This Row],[Company]],"Market cap",TRUE)</f>
        <v>9736841031.6800003</v>
      </c>
      <c r="O201" s="9">
        <f>_FV(Table1[[#This Row],[Company]],"Previous close",TRUE)*_FV(Table1[[#This Row],[Company]],"Change (%)",TRUE)*_FV(Table1[[#This Row],[Company]],"Shares outstanding",TRUE)</f>
        <v>-28119996.899491806</v>
      </c>
      <c r="P201" s="7">
        <f>(_FV(Table1[[#This Row],[Company]],"Price")-_FV(Table1[[#This Row],[Company]],"52 week low",TRUE))/_FV(Table1[[#This Row],[Company]],"Price",TRUE)</f>
        <v>0.45951391512403977</v>
      </c>
      <c r="Q201" s="3">
        <f>_FV(Table1[[#This Row],[Company]],"52 week low",TRUE)</f>
        <v>42.92</v>
      </c>
      <c r="R201" s="3">
        <f>_FV(Table1[[#This Row],[Company]],"Low")</f>
        <v>79.11</v>
      </c>
      <c r="S201" s="14">
        <f>_FV(Table1[[#This Row],[Company]],"Price")</f>
        <v>79.41</v>
      </c>
      <c r="T201" s="3">
        <f>_FV(Table1[[#This Row],[Company]],"High")</f>
        <v>79.86</v>
      </c>
      <c r="U201" s="3">
        <f>_FV(Table1[[#This Row],[Company]],"52 week high",TRUE)</f>
        <v>79.86</v>
      </c>
      <c r="V201" s="7">
        <f>(_FV(Table1[[#This Row],[Company]],"52 week high",TRUE)-_FV(Table1[[#This Row],[Company]],"Price"))/_FV(Table1[[#This Row],[Company]],"Price",TRUE)</f>
        <v>5.666792595391045E-3</v>
      </c>
      <c r="W201" s="7">
        <f>((_FV(Table1[[#This Row],[Company]],"Price")-_FV(Table1[[#This Row],[Company]],"52 week low",TRUE))/(Table1[year range]*_FV(Table1[[#This Row],[Company]],"Price")))</f>
        <v>0.98781808337845145</v>
      </c>
      <c r="X201" s="7">
        <f>((_FV(Table1[[#This Row],[Company]],"Price")-_FV(Table1[[#This Row],[Company]],"Low",TRUE))/(_FV(Table1[[#This Row],[Company]],"High",TRUE)-_FV(Table1[[#This Row],[Company]],"Low",TRUE)))</f>
        <v>0.39999999999999619</v>
      </c>
      <c r="Y201" s="3">
        <f>_FV(Table1[[#This Row],[Company]],"Previous close",TRUE)</f>
        <v>79.64</v>
      </c>
      <c r="Z201" s="17">
        <f>_FV(Table1[[#This Row],[Company]],"Change")</f>
        <v>-0.23</v>
      </c>
      <c r="AA201" s="3">
        <f>_FV(Table1[[#This Row],[Company]],"Open")</f>
        <v>79.819999999999993</v>
      </c>
      <c r="AB201" s="1">
        <v>4.0252999999999997E-2</v>
      </c>
      <c r="AC201" s="6">
        <f>_FV(Table1[[#This Row],[Company]],"Volume")</f>
        <v>102511</v>
      </c>
      <c r="AD201" s="6">
        <f>_FV(Table1[[#This Row],[Company]],"Volume average",TRUE)</f>
        <v>1108865.92063492</v>
      </c>
      <c r="AE201" s="1" t="str">
        <f>_FV(Table1[[#This Row],[Company]],"Year founded",TRUE)</f>
        <v>1948</v>
      </c>
      <c r="AF201" s="6">
        <f>_FV(Table1[[#This Row],[Company]],"Shares outstanding",TRUE)</f>
        <v>122260685.982923</v>
      </c>
      <c r="AG201" s="1" t="str">
        <f>_FV(Table1[[#This Row],[Company]],"Exchange")</f>
        <v>NYSE</v>
      </c>
      <c r="AH201" s="1" t="str">
        <f>_FV(Table1[[#This Row],[Company]],"Industry")</f>
        <v>Staffing &amp; Outsourcing Services</v>
      </c>
    </row>
    <row r="202" spans="1:34" ht="16.5" x14ac:dyDescent="0.25">
      <c r="A202" s="1">
        <v>189</v>
      </c>
      <c r="B202" s="2" t="e" vm="203">
        <v>#VALUE!</v>
      </c>
      <c r="C202" s="1" t="str">
        <f>_FV(Table1[[#This Row],[Company]],"Ticker symbol",TRUE)</f>
        <v>ADSK</v>
      </c>
      <c r="D202" s="5">
        <f>_FV(Table1[[#This Row],[Company]],"P/E",TRUE)</f>
        <v>-42.553190999999998</v>
      </c>
      <c r="E202" s="5">
        <f>_FV(Table1[[#This Row],[Company]],"Beta")</f>
        <v>1.680982</v>
      </c>
      <c r="F202" s="7">
        <f>ABS(_FV(Table1[[#This Row],[Company]],"Change (%)",TRUE)/_FV(Table1[[#This Row],[Company]],"Beta"))</f>
        <v>1.7168536010498626E-3</v>
      </c>
      <c r="G202" s="7">
        <f>_FV(Table1[[#This Row],[Company]],"Change (%)",TRUE)</f>
        <v>-2.8860000000000001E-3</v>
      </c>
      <c r="H202" s="7">
        <f>_FV(Table1[[#This Row],[Company]],"Volume")/_FV(Table1[[#This Row],[Company]],"Volume average",TRUE)</f>
        <v>0.1277358807652714</v>
      </c>
      <c r="I202" s="7">
        <f>(Table1[% volume]/(Table1[[#Totals],[% volume]]))</f>
        <v>0.45172192565128588</v>
      </c>
      <c r="J202" s="7">
        <f>_FV(Table1[[#This Row],[Company]],"Volume")/_FV(Table1[[#This Row],[Company]],"Shares outstanding",TRUE)</f>
        <v>9.4129023573216806E-4</v>
      </c>
      <c r="K202" s="7">
        <f>(_FV(Table1[[#This Row],[Company]],"52 week high",TRUE)-_FV(Table1[[#This Row],[Company]],"52 week low",TRUE))/_FV(Table1[[#This Row],[Company]],"Price")</f>
        <v>0.30713172541743977</v>
      </c>
      <c r="L202" s="7">
        <f>(_FV(Table1[[#This Row],[Company]],"High",TRUE)-_FV(Table1[[#This Row],[Company]],"Low",TRUE))/_FV(Table1[[#This Row],[Company]],"Price")</f>
        <v>1.1576994434137308E-2</v>
      </c>
      <c r="M202" s="7">
        <f>(Table1[day range]/Table1[year range])</f>
        <v>3.7693906151838832E-2</v>
      </c>
      <c r="N202" s="9">
        <f>_FV(Table1[[#This Row],[Company]],"Market cap",TRUE)</f>
        <v>29530973364.849998</v>
      </c>
      <c r="O202" s="9">
        <f>_FV(Table1[[#This Row],[Company]],"Previous close",TRUE)*_FV(Table1[[#This Row],[Company]],"Change (%)",TRUE)*_FV(Table1[[#This Row],[Company]],"Shares outstanding",TRUE)</f>
        <v>-85226389.130956993</v>
      </c>
      <c r="P202" s="7">
        <f>(_FV(Table1[[#This Row],[Company]],"Price")-_FV(Table1[[#This Row],[Company]],"52 week low",TRUE))/_FV(Table1[[#This Row],[Company]],"Price",TRUE)</f>
        <v>0.24638218923933211</v>
      </c>
      <c r="Q202" s="3">
        <f>_FV(Table1[[#This Row],[Company]],"52 week low",TRUE)</f>
        <v>101.55</v>
      </c>
      <c r="R202" s="3">
        <f>_FV(Table1[[#This Row],[Company]],"Low")</f>
        <v>133.69999999999999</v>
      </c>
      <c r="S202" s="14">
        <f>_FV(Table1[[#This Row],[Company]],"Price")</f>
        <v>134.75</v>
      </c>
      <c r="T202" s="3">
        <f>_FV(Table1[[#This Row],[Company]],"High")</f>
        <v>135.26</v>
      </c>
      <c r="U202" s="3">
        <f>_FV(Table1[[#This Row],[Company]],"52 week high",TRUE)</f>
        <v>142.93600000000001</v>
      </c>
      <c r="V202" s="7">
        <f>(_FV(Table1[[#This Row],[Company]],"52 week high",TRUE)-_FV(Table1[[#This Row],[Company]],"Price"))/_FV(Table1[[#This Row],[Company]],"Price",TRUE)</f>
        <v>6.074953617810766E-2</v>
      </c>
      <c r="W202" s="7">
        <f>((_FV(Table1[[#This Row],[Company]],"Price")-_FV(Table1[[#This Row],[Company]],"52 week low",TRUE))/(Table1[year range]*_FV(Table1[[#This Row],[Company]],"Price")))</f>
        <v>0.80220364374426123</v>
      </c>
      <c r="X202" s="7">
        <f>((_FV(Table1[[#This Row],[Company]],"Price")-_FV(Table1[[#This Row],[Company]],"Low",TRUE))/(_FV(Table1[[#This Row],[Company]],"High",TRUE)-_FV(Table1[[#This Row],[Company]],"Low",TRUE)))</f>
        <v>0.67307692307692935</v>
      </c>
      <c r="Y202" s="3">
        <f>_FV(Table1[[#This Row],[Company]],"Previous close",TRUE)</f>
        <v>135.13999999999999</v>
      </c>
      <c r="Z202" s="17">
        <f>_FV(Table1[[#This Row],[Company]],"Change")</f>
        <v>-0.39</v>
      </c>
      <c r="AA202" s="3">
        <f>_FV(Table1[[#This Row],[Company]],"Open")</f>
        <v>134.83000000000001</v>
      </c>
      <c r="AB202" s="1">
        <v>0.12388</v>
      </c>
      <c r="AC202" s="6">
        <f>_FV(Table1[[#This Row],[Company]],"Volume")</f>
        <v>205692</v>
      </c>
      <c r="AD202" s="6">
        <f>_FV(Table1[[#This Row],[Company]],"Volume average",TRUE)</f>
        <v>1610291.4761904799</v>
      </c>
      <c r="AE202" s="1" t="str">
        <f>_FV(Table1[[#This Row],[Company]],"Year founded",TRUE)</f>
        <v>1982</v>
      </c>
      <c r="AF202" s="6">
        <f>_FV(Table1[[#This Row],[Company]],"Shares outstanding",TRUE)</f>
        <v>218521336.131789</v>
      </c>
      <c r="AG202" s="1" t="str">
        <f>_FV(Table1[[#This Row],[Company]],"Exchange")</f>
        <v>NASDAQ</v>
      </c>
      <c r="AH202" s="1" t="str">
        <f>_FV(Table1[[#This Row],[Company]],"Industry")</f>
        <v>Software - Application</v>
      </c>
    </row>
    <row r="203" spans="1:34" ht="16.5" x14ac:dyDescent="0.25">
      <c r="A203" s="1">
        <v>398</v>
      </c>
      <c r="B203" s="2" t="e" vm="204">
        <v>#VALUE!</v>
      </c>
      <c r="C203" s="1" t="str">
        <f>_FV(Table1[[#This Row],[Company]],"Ticker symbol",TRUE)</f>
        <v>MHK</v>
      </c>
      <c r="D203" s="5">
        <f>_FV(Table1[[#This Row],[Company]],"P/E",TRUE)</f>
        <v>15.313936</v>
      </c>
      <c r="E203" s="5">
        <f>_FV(Table1[[#This Row],[Company]],"Beta")</f>
        <v>1.2864279999999999</v>
      </c>
      <c r="F203" s="7">
        <f>ABS(_FV(Table1[[#This Row],[Company]],"Change (%)",TRUE)/_FV(Table1[[#This Row],[Company]],"Beta"))</f>
        <v>2.163354653350207E-3</v>
      </c>
      <c r="G203" s="7">
        <f>_FV(Table1[[#This Row],[Company]],"Change (%)",TRUE)</f>
        <v>-2.7829999999999999E-3</v>
      </c>
      <c r="H203" s="7">
        <f>_FV(Table1[[#This Row],[Company]],"Volume")/_FV(Table1[[#This Row],[Company]],"Volume average",TRUE)</f>
        <v>0.31126744328731654</v>
      </c>
      <c r="I203" s="7">
        <f>(Table1[% volume]/(Table1[[#Totals],[% volume]]))</f>
        <v>1.1007582836703378</v>
      </c>
      <c r="J203" s="7">
        <f>_FV(Table1[[#This Row],[Company]],"Volume")/_FV(Table1[[#This Row],[Company]],"Shares outstanding",TRUE)</f>
        <v>3.7811955690798685E-3</v>
      </c>
      <c r="K203" s="7">
        <f>(_FV(Table1[[#This Row],[Company]],"52 week high",TRUE)-_FV(Table1[[#This Row],[Company]],"52 week low",TRUE))/_FV(Table1[[#This Row],[Company]],"Price")</f>
        <v>0.58951379199313092</v>
      </c>
      <c r="L203" s="7">
        <f>(_FV(Table1[[#This Row],[Company]],"High",TRUE)-_FV(Table1[[#This Row],[Company]],"Low",TRUE))/_FV(Table1[[#This Row],[Company]],"Price")</f>
        <v>6.1178490930557834E-3</v>
      </c>
      <c r="M203" s="7">
        <f>(Table1[day range]/Table1[year range])</f>
        <v>1.0377787892580924E-2</v>
      </c>
      <c r="N203" s="9">
        <f>_FV(Table1[[#This Row],[Company]],"Market cap",TRUE)</f>
        <v>13885090072.92</v>
      </c>
      <c r="O203" s="9">
        <f>_FV(Table1[[#This Row],[Company]],"Previous close",TRUE)*_FV(Table1[[#This Row],[Company]],"Change (%)",TRUE)*_FV(Table1[[#This Row],[Company]],"Shares outstanding",TRUE)</f>
        <v>-38642205.67293638</v>
      </c>
      <c r="P203" s="7">
        <f>(_FV(Table1[[#This Row],[Company]],"Price")-_FV(Table1[[#This Row],[Company]],"52 week low",TRUE))/_FV(Table1[[#This Row],[Company]],"Price",TRUE)</f>
        <v>5.0123430288719566E-2</v>
      </c>
      <c r="Q203" s="3">
        <f>_FV(Table1[[#This Row],[Company]],"52 week low",TRUE)</f>
        <v>177</v>
      </c>
      <c r="R203" s="3">
        <f>_FV(Table1[[#This Row],[Company]],"Low")</f>
        <v>185.66</v>
      </c>
      <c r="S203" s="14">
        <f>_FV(Table1[[#This Row],[Company]],"Price")</f>
        <v>186.34</v>
      </c>
      <c r="T203" s="3">
        <f>_FV(Table1[[#This Row],[Company]],"High")</f>
        <v>186.8</v>
      </c>
      <c r="U203" s="3">
        <f>_FV(Table1[[#This Row],[Company]],"52 week high",TRUE)</f>
        <v>286.85000000000002</v>
      </c>
      <c r="V203" s="7">
        <f>(_FV(Table1[[#This Row],[Company]],"52 week high",TRUE)-_FV(Table1[[#This Row],[Company]],"Price"))/_FV(Table1[[#This Row],[Company]],"Price",TRUE)</f>
        <v>0.53939036170441135</v>
      </c>
      <c r="W203" s="7">
        <f>((_FV(Table1[[#This Row],[Company]],"Price")-_FV(Table1[[#This Row],[Company]],"52 week low",TRUE))/(Table1[year range]*_FV(Table1[[#This Row],[Company]],"Price")))</f>
        <v>8.5025034137460181E-2</v>
      </c>
      <c r="X203" s="7">
        <f>((_FV(Table1[[#This Row],[Company]],"Price")-_FV(Table1[[#This Row],[Company]],"Low",TRUE))/(_FV(Table1[[#This Row],[Company]],"High",TRUE)-_FV(Table1[[#This Row],[Company]],"Low",TRUE)))</f>
        <v>0.59649122807017374</v>
      </c>
      <c r="Y203" s="3">
        <f>_FV(Table1[[#This Row],[Company]],"Previous close",TRUE)</f>
        <v>186.86</v>
      </c>
      <c r="Z203" s="17">
        <f>_FV(Table1[[#This Row],[Company]],"Change")</f>
        <v>-0.52</v>
      </c>
      <c r="AA203" s="3">
        <f>_FV(Table1[[#This Row],[Company]],"Open")</f>
        <v>186.25</v>
      </c>
      <c r="AB203" s="1">
        <v>4.7218999999999997E-2</v>
      </c>
      <c r="AC203" s="6">
        <f>_FV(Table1[[#This Row],[Company]],"Volume")</f>
        <v>280971</v>
      </c>
      <c r="AD203" s="6">
        <f>_FV(Table1[[#This Row],[Company]],"Volume average",TRUE)</f>
        <v>902667.484375</v>
      </c>
      <c r="AE203" s="1" t="str">
        <f>_FV(Table1[[#This Row],[Company]],"Year founded",TRUE)</f>
        <v>1988</v>
      </c>
      <c r="AF203" s="6">
        <f>_FV(Table1[[#This Row],[Company]],"Shares outstanding",TRUE)</f>
        <v>74307449.817617506</v>
      </c>
      <c r="AG203" s="1" t="str">
        <f>_FV(Table1[[#This Row],[Company]],"Exchange")</f>
        <v>NYSE</v>
      </c>
      <c r="AH203" s="1" t="str">
        <f>_FV(Table1[[#This Row],[Company]],"Industry")</f>
        <v>Home Furnishings &amp; Fixtures</v>
      </c>
    </row>
    <row r="204" spans="1:34" ht="16.5" x14ac:dyDescent="0.25">
      <c r="A204" s="1">
        <v>342</v>
      </c>
      <c r="B204" s="2" t="e" vm="205">
        <v>#VALUE!</v>
      </c>
      <c r="C204" s="1" t="str">
        <f>_FV(Table1[[#This Row],[Company]],"Ticker symbol",TRUE)</f>
        <v>LEN/B</v>
      </c>
      <c r="D204" s="5">
        <f>_FV(Table1[[#This Row],[Company]],"P/E",TRUE)</f>
        <v>11.223345</v>
      </c>
      <c r="E204" s="5">
        <f>_FV(Table1[[#This Row],[Company]],"Beta")</f>
        <v>1.268257</v>
      </c>
      <c r="F204" s="7">
        <f>ABS(_FV(Table1[[#This Row],[Company]],"Change (%)",TRUE)/_FV(Table1[[#This Row],[Company]],"Beta"))</f>
        <v>2.1643878172957058E-3</v>
      </c>
      <c r="G204" s="7">
        <f>_FV(Table1[[#This Row],[Company]],"Change (%)",TRUE)</f>
        <v>-2.745E-3</v>
      </c>
      <c r="H204" s="7">
        <f>_FV(Table1[[#This Row],[Company]],"Volume")/_FV(Table1[[#This Row],[Company]],"Volume average",TRUE)</f>
        <v>0.25775167863114534</v>
      </c>
      <c r="I204" s="7">
        <f>(Table1[% volume]/(Table1[[#Totals],[% volume]]))</f>
        <v>0.91150649225231406</v>
      </c>
      <c r="J204" s="7">
        <f>_FV(Table1[[#This Row],[Company]],"Volume")/_FV(Table1[[#This Row],[Company]],"Shares outstanding",TRUE)</f>
        <v>5.6548418673881955E-5</v>
      </c>
      <c r="K204" s="7">
        <f>(_FV(Table1[[#This Row],[Company]],"52 week high",TRUE)-_FV(Table1[[#This Row],[Company]],"52 week low",TRUE))/_FV(Table1[[#This Row],[Company]],"Price")</f>
        <v>0.43325688073394497</v>
      </c>
      <c r="L204" s="7">
        <f>(_FV(Table1[[#This Row],[Company]],"High",TRUE)-_FV(Table1[[#This Row],[Company]],"Low",TRUE))/_FV(Table1[[#This Row],[Company]],"Price")</f>
        <v>5.7339449541284398E-3</v>
      </c>
      <c r="M204" s="7">
        <f>(Table1[day range]/Table1[year range])</f>
        <v>1.3234515616728426E-2</v>
      </c>
      <c r="N204" s="9">
        <f>_FV(Table1[[#This Row],[Company]],"Market cap",TRUE)</f>
        <v>14355714607.718</v>
      </c>
      <c r="O204" s="9">
        <f>_FV(Table1[[#This Row],[Company]],"Previous close",TRUE)*_FV(Table1[[#This Row],[Company]],"Change (%)",TRUE)*_FV(Table1[[#This Row],[Company]],"Shares outstanding",TRUE)</f>
        <v>-39406436.598185882</v>
      </c>
      <c r="P204" s="7">
        <f>(_FV(Table1[[#This Row],[Company]],"Price")-_FV(Table1[[#This Row],[Company]],"52 week low",TRUE))/_FV(Table1[[#This Row],[Company]],"Price",TRUE)</f>
        <v>8.8073394495412918E-2</v>
      </c>
      <c r="Q204" s="3">
        <f>_FV(Table1[[#This Row],[Company]],"52 week low",TRUE)</f>
        <v>39.76</v>
      </c>
      <c r="R204" s="3">
        <f>_FV(Table1[[#This Row],[Company]],"Low")</f>
        <v>43.58</v>
      </c>
      <c r="S204" s="14">
        <f>_FV(Table1[[#This Row],[Company]],"Price")</f>
        <v>43.6</v>
      </c>
      <c r="T204" s="3">
        <f>_FV(Table1[[#This Row],[Company]],"High")</f>
        <v>43.83</v>
      </c>
      <c r="U204" s="3">
        <f>_FV(Table1[[#This Row],[Company]],"52 week high",TRUE)</f>
        <v>58.65</v>
      </c>
      <c r="V204" s="7">
        <f>(_FV(Table1[[#This Row],[Company]],"52 week high",TRUE)-_FV(Table1[[#This Row],[Company]],"Price"))/_FV(Table1[[#This Row],[Company]],"Price",TRUE)</f>
        <v>0.34518348623853201</v>
      </c>
      <c r="W204" s="7">
        <f>((_FV(Table1[[#This Row],[Company]],"Price")-_FV(Table1[[#This Row],[Company]],"52 week low",TRUE))/(Table1[year range]*_FV(Table1[[#This Row],[Company]],"Price")))</f>
        <v>0.20328215987294881</v>
      </c>
      <c r="X204" s="7">
        <f>((_FV(Table1[[#This Row],[Company]],"Price")-_FV(Table1[[#This Row],[Company]],"Low",TRUE))/(_FV(Table1[[#This Row],[Company]],"High",TRUE)-_FV(Table1[[#This Row],[Company]],"Low",TRUE)))</f>
        <v>8.0000000000012506E-2</v>
      </c>
      <c r="Y204" s="3">
        <f>_FV(Table1[[#This Row],[Company]],"Previous close",TRUE)</f>
        <v>43.72</v>
      </c>
      <c r="Z204" s="17">
        <f>_FV(Table1[[#This Row],[Company]],"Change")</f>
        <v>-0.12</v>
      </c>
      <c r="AA204" s="3">
        <f>_FV(Table1[[#This Row],[Company]],"Open")</f>
        <v>43.64</v>
      </c>
      <c r="AB204" s="1">
        <v>5.9685000000000002E-2</v>
      </c>
      <c r="AC204" s="6">
        <f>_FV(Table1[[#This Row],[Company]],"Volume")</f>
        <v>18568</v>
      </c>
      <c r="AD204" s="6">
        <f>_FV(Table1[[#This Row],[Company]],"Volume average",TRUE)</f>
        <v>72038.328125</v>
      </c>
      <c r="AE204" s="1" t="str">
        <f>_FV(Table1[[#This Row],[Company]],"Year founded",TRUE)</f>
        <v>1954</v>
      </c>
      <c r="AF204" s="6">
        <f>_FV(Table1[[#This Row],[Company]],"Shares outstanding",TRUE)</f>
        <v>328355777.85265303</v>
      </c>
      <c r="AG204" s="1" t="str">
        <f>_FV(Table1[[#This Row],[Company]],"Exchange")</f>
        <v>NYSE</v>
      </c>
      <c r="AH204" s="1" t="str">
        <f>_FV(Table1[[#This Row],[Company]],"Industry")</f>
        <v>Residential Construction</v>
      </c>
    </row>
    <row r="205" spans="1:34" ht="16.5" x14ac:dyDescent="0.25">
      <c r="A205" s="1">
        <v>422</v>
      </c>
      <c r="B205" s="2" t="e" vm="206">
        <v>#VALUE!</v>
      </c>
      <c r="C205" s="1" t="str">
        <f>_FV(Table1[[#This Row],[Company]],"Ticker symbol",TRUE)</f>
        <v>JBHT</v>
      </c>
      <c r="D205" s="5">
        <f>_FV(Table1[[#This Row],[Company]],"P/E",TRUE)</f>
        <v>17.793593999999999</v>
      </c>
      <c r="E205" s="5">
        <f>_FV(Table1[[#This Row],[Company]],"Beta")</f>
        <v>0.94217700000000004</v>
      </c>
      <c r="F205" s="7">
        <f>ABS(_FV(Table1[[#This Row],[Company]],"Change (%)",TRUE)/_FV(Table1[[#This Row],[Company]],"Beta"))</f>
        <v>2.8540284893390513E-3</v>
      </c>
      <c r="G205" s="7">
        <f>_FV(Table1[[#This Row],[Company]],"Change (%)",TRUE)</f>
        <v>-2.6889999999999996E-3</v>
      </c>
      <c r="H205" s="7">
        <f>_FV(Table1[[#This Row],[Company]],"Volume")/_FV(Table1[[#This Row],[Company]],"Volume average",TRUE)</f>
        <v>8.5997090550613428E-2</v>
      </c>
      <c r="I205" s="7">
        <f>(Table1[% volume]/(Table1[[#Totals],[% volume]]))</f>
        <v>0.30411792764255702</v>
      </c>
      <c r="J205" s="7">
        <f>_FV(Table1[[#This Row],[Company]],"Volume")/_FV(Table1[[#This Row],[Company]],"Shares outstanding",TRUE)</f>
        <v>6.4760941002913299E-4</v>
      </c>
      <c r="K205" s="7">
        <f>(_FV(Table1[[#This Row],[Company]],"52 week high",TRUE)-_FV(Table1[[#This Row],[Company]],"52 week low",TRUE))/_FV(Table1[[#This Row],[Company]],"Price")</f>
        <v>0.33984311161954572</v>
      </c>
      <c r="L205" s="7">
        <f>(_FV(Table1[[#This Row],[Company]],"High",TRUE)-_FV(Table1[[#This Row],[Company]],"Low",TRUE))/_FV(Table1[[#This Row],[Company]],"Price")</f>
        <v>7.4358555319497532E-3</v>
      </c>
      <c r="M205" s="7">
        <f>(Table1[day range]/Table1[year range])</f>
        <v>2.188025967780742E-2</v>
      </c>
      <c r="N205" s="9">
        <f>_FV(Table1[[#This Row],[Company]],"Market cap",TRUE)</f>
        <v>13366214227.200001</v>
      </c>
      <c r="O205" s="9">
        <f>_FV(Table1[[#This Row],[Company]],"Previous close",TRUE)*_FV(Table1[[#This Row],[Company]],"Change (%)",TRUE)*_FV(Table1[[#This Row],[Company]],"Shares outstanding",TRUE)</f>
        <v>-35941750.056940809</v>
      </c>
      <c r="P205" s="7">
        <f>(_FV(Table1[[#This Row],[Company]],"Price")-_FV(Table1[[#This Row],[Company]],"52 week low",TRUE))/_FV(Table1[[#This Row],[Company]],"Price",TRUE)</f>
        <v>0.26336002614806331</v>
      </c>
      <c r="Q205" s="3">
        <f>_FV(Table1[[#This Row],[Company]],"52 week low",TRUE)</f>
        <v>90.15</v>
      </c>
      <c r="R205" s="3">
        <f>_FV(Table1[[#This Row],[Company]],"Low")</f>
        <v>121.77</v>
      </c>
      <c r="S205" s="14">
        <f>_FV(Table1[[#This Row],[Company]],"Price")</f>
        <v>122.38</v>
      </c>
      <c r="T205" s="3">
        <f>_FV(Table1[[#This Row],[Company]],"High")</f>
        <v>122.68</v>
      </c>
      <c r="U205" s="3">
        <f>_FV(Table1[[#This Row],[Company]],"52 week high",TRUE)</f>
        <v>131.74</v>
      </c>
      <c r="V205" s="7">
        <f>(_FV(Table1[[#This Row],[Company]],"52 week high",TRUE)-_FV(Table1[[#This Row],[Company]],"Price"))/_FV(Table1[[#This Row],[Company]],"Price",TRUE)</f>
        <v>7.6483085471482387E-2</v>
      </c>
      <c r="W205" s="7">
        <f>((_FV(Table1[[#This Row],[Company]],"Price")-_FV(Table1[[#This Row],[Company]],"52 week low",TRUE))/(Table1[year range]*_FV(Table1[[#This Row],[Company]],"Price")))</f>
        <v>0.77494590045684031</v>
      </c>
      <c r="X205" s="7">
        <f>((_FV(Table1[[#This Row],[Company]],"Price")-_FV(Table1[[#This Row],[Company]],"Low",TRUE))/(_FV(Table1[[#This Row],[Company]],"High",TRUE)-_FV(Table1[[#This Row],[Company]],"Low",TRUE)))</f>
        <v>0.67032967032966173</v>
      </c>
      <c r="Y205" s="3">
        <f>_FV(Table1[[#This Row],[Company]],"Previous close",TRUE)</f>
        <v>122.71</v>
      </c>
      <c r="Z205" s="17">
        <f>_FV(Table1[[#This Row],[Company]],"Change")</f>
        <v>-0.33</v>
      </c>
      <c r="AA205" s="3">
        <f>_FV(Table1[[#This Row],[Company]],"Open")</f>
        <v>122.41</v>
      </c>
      <c r="AB205" s="1">
        <v>4.2803000000000001E-2</v>
      </c>
      <c r="AC205" s="6">
        <f>_FV(Table1[[#This Row],[Company]],"Volume")</f>
        <v>70541</v>
      </c>
      <c r="AD205" s="6">
        <f>_FV(Table1[[#This Row],[Company]],"Volume average",TRUE)</f>
        <v>820271.93650793598</v>
      </c>
      <c r="AE205" s="1" t="str">
        <f>_FV(Table1[[#This Row],[Company]],"Year founded",TRUE)</f>
        <v>1961</v>
      </c>
      <c r="AF205" s="6">
        <f>_FV(Table1[[#This Row],[Company]],"Shares outstanding",TRUE)</f>
        <v>108925223.919811</v>
      </c>
      <c r="AG205" s="1" t="str">
        <f>_FV(Table1[[#This Row],[Company]],"Exchange")</f>
        <v>NASDAQ</v>
      </c>
      <c r="AH205" s="1" t="str">
        <f>_FV(Table1[[#This Row],[Company]],"Industry")</f>
        <v>Integrated Shipping &amp; Logistics</v>
      </c>
    </row>
    <row r="206" spans="1:34" ht="16.5" x14ac:dyDescent="0.25">
      <c r="A206" s="1">
        <v>367</v>
      </c>
      <c r="B206" s="2" t="e" vm="207">
        <v>#VALUE!</v>
      </c>
      <c r="C206" s="1" t="str">
        <f>_FV(Table1[[#This Row],[Company]],"Ticker symbol",TRUE)</f>
        <v>CDNS</v>
      </c>
      <c r="D206" s="5">
        <f>_FV(Table1[[#This Row],[Company]],"P/E",TRUE)</f>
        <v>58.479531999999999</v>
      </c>
      <c r="E206" s="5">
        <f>_FV(Table1[[#This Row],[Company]],"Beta")</f>
        <v>1.132261</v>
      </c>
      <c r="F206" s="7">
        <f>ABS(_FV(Table1[[#This Row],[Company]],"Change (%)",TRUE)/_FV(Table1[[#This Row],[Company]],"Beta"))</f>
        <v>2.3466320927771956E-3</v>
      </c>
      <c r="G206" s="7">
        <f>_FV(Table1[[#This Row],[Company]],"Change (%)",TRUE)</f>
        <v>-2.6570000000000001E-3</v>
      </c>
      <c r="H206" s="7">
        <f>_FV(Table1[[#This Row],[Company]],"Volume")/_FV(Table1[[#This Row],[Company]],"Volume average",TRUE)</f>
        <v>0.20016548622467048</v>
      </c>
      <c r="I206" s="7">
        <f>(Table1[% volume]/(Table1[[#Totals],[% volume]]))</f>
        <v>0.70786014348223036</v>
      </c>
      <c r="J206" s="7">
        <f>_FV(Table1[[#This Row],[Company]],"Volume")/_FV(Table1[[#This Row],[Company]],"Shares outstanding",TRUE)</f>
        <v>1.3453367593044634E-3</v>
      </c>
      <c r="K206" s="7">
        <f>(_FV(Table1[[#This Row],[Company]],"52 week high",TRUE)-_FV(Table1[[#This Row],[Company]],"52 week low",TRUE))/_FV(Table1[[#This Row],[Company]],"Price")</f>
        <v>0.25532859680284192</v>
      </c>
      <c r="L206" s="7">
        <f>(_FV(Table1[[#This Row],[Company]],"High",TRUE)-_FV(Table1[[#This Row],[Company]],"Low",TRUE))/_FV(Table1[[#This Row],[Company]],"Price")</f>
        <v>6.660746003552335E-3</v>
      </c>
      <c r="M206" s="7">
        <f>(Table1[day range]/Table1[year range])</f>
        <v>2.6086956521738883E-2</v>
      </c>
      <c r="N206" s="9">
        <f>_FV(Table1[[#This Row],[Company]],"Market cap",TRUE)</f>
        <v>12748984640</v>
      </c>
      <c r="O206" s="9">
        <f>_FV(Table1[[#This Row],[Company]],"Previous close",TRUE)*_FV(Table1[[#This Row],[Company]],"Change (%)",TRUE)*_FV(Table1[[#This Row],[Company]],"Shares outstanding",TRUE)</f>
        <v>-33874052.188480034</v>
      </c>
      <c r="P206" s="7">
        <f>(_FV(Table1[[#This Row],[Company]],"Price")-_FV(Table1[[#This Row],[Company]],"52 week low",TRUE))/_FV(Table1[[#This Row],[Company]],"Price",TRUE)</f>
        <v>0.21203374777975129</v>
      </c>
      <c r="Q206" s="3">
        <f>_FV(Table1[[#This Row],[Company]],"52 week low",TRUE)</f>
        <v>35.49</v>
      </c>
      <c r="R206" s="3">
        <f>_FV(Table1[[#This Row],[Company]],"Low")</f>
        <v>45.03</v>
      </c>
      <c r="S206" s="14">
        <f>_FV(Table1[[#This Row],[Company]],"Price")</f>
        <v>45.04</v>
      </c>
      <c r="T206" s="3">
        <f>_FV(Table1[[#This Row],[Company]],"High")</f>
        <v>45.33</v>
      </c>
      <c r="U206" s="3">
        <f>_FV(Table1[[#This Row],[Company]],"52 week high",TRUE)</f>
        <v>46.99</v>
      </c>
      <c r="V206" s="7">
        <f>(_FV(Table1[[#This Row],[Company]],"52 week high",TRUE)-_FV(Table1[[#This Row],[Company]],"Price"))/_FV(Table1[[#This Row],[Company]],"Price",TRUE)</f>
        <v>4.3294849023090651E-2</v>
      </c>
      <c r="W206" s="7">
        <f>((_FV(Table1[[#This Row],[Company]],"Price")-_FV(Table1[[#This Row],[Company]],"52 week low",TRUE))/(Table1[year range]*_FV(Table1[[#This Row],[Company]],"Price")))</f>
        <v>0.83043478260869541</v>
      </c>
      <c r="X206" s="7">
        <f>((_FV(Table1[[#This Row],[Company]],"Price")-_FV(Table1[[#This Row],[Company]],"Low",TRUE))/(_FV(Table1[[#This Row],[Company]],"High",TRUE)-_FV(Table1[[#This Row],[Company]],"Low",TRUE)))</f>
        <v>3.3333333333327018E-2</v>
      </c>
      <c r="Y206" s="3">
        <f>_FV(Table1[[#This Row],[Company]],"Previous close",TRUE)</f>
        <v>45.16</v>
      </c>
      <c r="Z206" s="17">
        <f>_FV(Table1[[#This Row],[Company]],"Change")</f>
        <v>-0.12</v>
      </c>
      <c r="AA206" s="3">
        <f>_FV(Table1[[#This Row],[Company]],"Open")</f>
        <v>45.07</v>
      </c>
      <c r="AB206" s="1">
        <v>5.4325999999999999E-2</v>
      </c>
      <c r="AC206" s="6">
        <f>_FV(Table1[[#This Row],[Company]],"Volume")</f>
        <v>379798</v>
      </c>
      <c r="AD206" s="6">
        <f>_FV(Table1[[#This Row],[Company]],"Volume average",TRUE)</f>
        <v>1897420.015625</v>
      </c>
      <c r="AE206" s="1" t="str">
        <f>_FV(Table1[[#This Row],[Company]],"Year founded",TRUE)</f>
        <v>1988</v>
      </c>
      <c r="AF206" s="6">
        <f>_FV(Table1[[#This Row],[Company]],"Shares outstanding",TRUE)</f>
        <v>282307011.514615</v>
      </c>
      <c r="AG206" s="1" t="str">
        <f>_FV(Table1[[#This Row],[Company]],"Exchange")</f>
        <v>NASDAQ</v>
      </c>
      <c r="AH206" s="1" t="str">
        <f>_FV(Table1[[#This Row],[Company]],"Industry")</f>
        <v>Software - Application</v>
      </c>
    </row>
    <row r="207" spans="1:34" ht="16.5" x14ac:dyDescent="0.25">
      <c r="A207" s="1">
        <v>289</v>
      </c>
      <c r="B207" s="2" t="e" vm="208">
        <v>#VALUE!</v>
      </c>
      <c r="C207" s="1" t="str">
        <f>_FV(Table1[[#This Row],[Company]],"Ticker symbol",TRUE)</f>
        <v>GWW</v>
      </c>
      <c r="D207" s="5">
        <f>_FV(Table1[[#This Row],[Company]],"P/E",TRUE)</f>
        <v>25.252524999999999</v>
      </c>
      <c r="E207" s="5">
        <f>_FV(Table1[[#This Row],[Company]],"Beta")</f>
        <v>0.85683299999999996</v>
      </c>
      <c r="F207" s="7">
        <f>ABS(_FV(Table1[[#This Row],[Company]],"Change (%)",TRUE)/_FV(Table1[[#This Row],[Company]],"Beta"))</f>
        <v>3.0414328112946163E-3</v>
      </c>
      <c r="G207" s="7">
        <f>_FV(Table1[[#This Row],[Company]],"Change (%)",TRUE)</f>
        <v>-2.6059999999999998E-3</v>
      </c>
      <c r="H207" s="7">
        <f>_FV(Table1[[#This Row],[Company]],"Volume")/_FV(Table1[[#This Row],[Company]],"Volume average",TRUE)</f>
        <v>0.19870538782875713</v>
      </c>
      <c r="I207" s="7">
        <f>(Table1[% volume]/(Table1[[#Totals],[% volume]]))</f>
        <v>0.70269668858536904</v>
      </c>
      <c r="J207" s="7">
        <f>_FV(Table1[[#This Row],[Company]],"Volume")/_FV(Table1[[#This Row],[Company]],"Shares outstanding",TRUE)</f>
        <v>2.3991174191543814E-3</v>
      </c>
      <c r="K207" s="7">
        <f>(_FV(Table1[[#This Row],[Company]],"52 week high",TRUE)-_FV(Table1[[#This Row],[Company]],"52 week low",TRUE))/_FV(Table1[[#This Row],[Company]],"Price")</f>
        <v>0.56130680676370104</v>
      </c>
      <c r="L207" s="7">
        <f>(_FV(Table1[[#This Row],[Company]],"High",TRUE)-_FV(Table1[[#This Row],[Company]],"Low",TRUE))/_FV(Table1[[#This Row],[Company]],"Price")</f>
        <v>9.4737748686589008E-3</v>
      </c>
      <c r="M207" s="7">
        <f>(Table1[day range]/Table1[year range])</f>
        <v>1.6878068739770637E-2</v>
      </c>
      <c r="N207" s="9">
        <f>_FV(Table1[[#This Row],[Company]],"Market cap",TRUE)</f>
        <v>19548039735.599998</v>
      </c>
      <c r="O207" s="9">
        <f>_FV(Table1[[#This Row],[Company]],"Previous close",TRUE)*_FV(Table1[[#This Row],[Company]],"Change (%)",TRUE)*_FV(Table1[[#This Row],[Company]],"Shares outstanding",TRUE)</f>
        <v>-50942191.550973631</v>
      </c>
      <c r="P207" s="7">
        <f>(_FV(Table1[[#This Row],[Company]],"Price")-_FV(Table1[[#This Row],[Company]],"52 week low",TRUE))/_FV(Table1[[#This Row],[Company]],"Price",TRUE)</f>
        <v>0.55501966525995461</v>
      </c>
      <c r="Q207" s="3">
        <f>_FV(Table1[[#This Row],[Company]],"52 week low",TRUE)</f>
        <v>155</v>
      </c>
      <c r="R207" s="3">
        <f>_FV(Table1[[#This Row],[Company]],"Low")</f>
        <v>347.22</v>
      </c>
      <c r="S207" s="14">
        <f>_FV(Table1[[#This Row],[Company]],"Price")</f>
        <v>348.33</v>
      </c>
      <c r="T207" s="3">
        <f>_FV(Table1[[#This Row],[Company]],"High")</f>
        <v>350.52</v>
      </c>
      <c r="U207" s="3">
        <f>_FV(Table1[[#This Row],[Company]],"52 week high",TRUE)</f>
        <v>350.52</v>
      </c>
      <c r="V207" s="7">
        <f>(_FV(Table1[[#This Row],[Company]],"52 week high",TRUE)-_FV(Table1[[#This Row],[Company]],"Price"))/_FV(Table1[[#This Row],[Company]],"Price",TRUE)</f>
        <v>6.2871415037464408E-3</v>
      </c>
      <c r="W207" s="7">
        <f>((_FV(Table1[[#This Row],[Company]],"Price")-_FV(Table1[[#This Row],[Company]],"52 week low",TRUE))/(Table1[year range]*_FV(Table1[[#This Row],[Company]],"Price")))</f>
        <v>0.98879909983633385</v>
      </c>
      <c r="X207" s="7">
        <f>((_FV(Table1[[#This Row],[Company]],"Price")-_FV(Table1[[#This Row],[Company]],"Low",TRUE))/(_FV(Table1[[#This Row],[Company]],"High",TRUE)-_FV(Table1[[#This Row],[Company]],"Low",TRUE)))</f>
        <v>0.33636363636362793</v>
      </c>
      <c r="Y207" s="3">
        <f>_FV(Table1[[#This Row],[Company]],"Previous close",TRUE)</f>
        <v>349.24</v>
      </c>
      <c r="Z207" s="17">
        <f>_FV(Table1[[#This Row],[Company]],"Change")</f>
        <v>-0.91</v>
      </c>
      <c r="AA207" s="3">
        <f>_FV(Table1[[#This Row],[Company]],"Open")</f>
        <v>348.09</v>
      </c>
      <c r="AB207" s="1">
        <v>7.2929999999999995E-2</v>
      </c>
      <c r="AC207" s="6">
        <f>_FV(Table1[[#This Row],[Company]],"Volume")</f>
        <v>134286</v>
      </c>
      <c r="AD207" s="6">
        <f>_FV(Table1[[#This Row],[Company]],"Volume average",TRUE)</f>
        <v>675804.52380952402</v>
      </c>
      <c r="AE207" s="1" t="str">
        <f>_FV(Table1[[#This Row],[Company]],"Year founded",TRUE)</f>
        <v>1928</v>
      </c>
      <c r="AF207" s="6">
        <f>_FV(Table1[[#This Row],[Company]],"Shares outstanding",TRUE)</f>
        <v>55973083.6547933</v>
      </c>
      <c r="AG207" s="1" t="str">
        <f>_FV(Table1[[#This Row],[Company]],"Exchange")</f>
        <v>NYSE</v>
      </c>
      <c r="AH207" s="1" t="str">
        <f>_FV(Table1[[#This Row],[Company]],"Industry")</f>
        <v>Industrial Distribution</v>
      </c>
    </row>
    <row r="208" spans="1:34" ht="16.5" x14ac:dyDescent="0.25">
      <c r="A208" s="1">
        <v>453</v>
      </c>
      <c r="B208" s="2" t="e" vm="209">
        <v>#VALUE!</v>
      </c>
      <c r="C208" s="1" t="str">
        <f>_FV(Table1[[#This Row],[Company]],"Ticker symbol",TRUE)</f>
        <v>PKI</v>
      </c>
      <c r="D208" s="5">
        <f>_FV(Table1[[#This Row],[Company]],"P/E",TRUE)</f>
        <v>64.935064999999994</v>
      </c>
      <c r="E208" s="5">
        <f>_FV(Table1[[#This Row],[Company]],"Beta")</f>
        <v>0.88682499999999997</v>
      </c>
      <c r="F208" s="7">
        <f>ABS(_FV(Table1[[#This Row],[Company]],"Change (%)",TRUE)/_FV(Table1[[#This Row],[Company]],"Beta"))</f>
        <v>2.8664054351196684E-3</v>
      </c>
      <c r="G208" s="7">
        <f>_FV(Table1[[#This Row],[Company]],"Change (%)",TRUE)</f>
        <v>-2.542E-3</v>
      </c>
      <c r="H208" s="7">
        <f>_FV(Table1[[#This Row],[Company]],"Volume")/_FV(Table1[[#This Row],[Company]],"Volume average",TRUE)</f>
        <v>0.13666053149074917</v>
      </c>
      <c r="I208" s="7">
        <f>(Table1[% volume]/(Table1[[#Totals],[% volume]]))</f>
        <v>0.48328283388885629</v>
      </c>
      <c r="J208" s="7">
        <f>_FV(Table1[[#This Row],[Company]],"Volume")/_FV(Table1[[#This Row],[Company]],"Shares outstanding",TRUE)</f>
        <v>7.7716110893705378E-4</v>
      </c>
      <c r="K208" s="7">
        <f>(_FV(Table1[[#This Row],[Company]],"52 week high",TRUE)-_FV(Table1[[#This Row],[Company]],"52 week low",TRUE))/_FV(Table1[[#This Row],[Company]],"Price")</f>
        <v>0.29301355578727839</v>
      </c>
      <c r="L208" s="7">
        <f>(_FV(Table1[[#This Row],[Company]],"High",TRUE)-_FV(Table1[[#This Row],[Company]],"Low",TRUE))/_FV(Table1[[#This Row],[Company]],"Price")</f>
        <v>4.5185957594716785E-3</v>
      </c>
      <c r="M208" s="7">
        <f>(Table1[day range]/Table1[year range])</f>
        <v>1.5421115065243202E-2</v>
      </c>
      <c r="N208" s="9">
        <f>_FV(Table1[[#This Row],[Company]],"Market cap",TRUE)</f>
        <v>9551065248.4300003</v>
      </c>
      <c r="O208" s="9">
        <f>_FV(Table1[[#This Row],[Company]],"Previous close",TRUE)*_FV(Table1[[#This Row],[Company]],"Change (%)",TRUE)*_FV(Table1[[#This Row],[Company]],"Shares outstanding",TRUE)</f>
        <v>-24278807.861509006</v>
      </c>
      <c r="P208" s="7">
        <f>(_FV(Table1[[#This Row],[Company]],"Price")-_FV(Table1[[#This Row],[Company]],"52 week low",TRUE))/_FV(Table1[[#This Row],[Company]],"Price",TRUE)</f>
        <v>0.27667709419534237</v>
      </c>
      <c r="Q208" s="3">
        <f>_FV(Table1[[#This Row],[Company]],"52 week low",TRUE)</f>
        <v>62.43</v>
      </c>
      <c r="R208" s="3">
        <f>_FV(Table1[[#This Row],[Company]],"Low")</f>
        <v>86.22</v>
      </c>
      <c r="S208" s="14">
        <f>_FV(Table1[[#This Row],[Company]],"Price")</f>
        <v>86.31</v>
      </c>
      <c r="T208" s="3">
        <f>_FV(Table1[[#This Row],[Company]],"High")</f>
        <v>86.61</v>
      </c>
      <c r="U208" s="3">
        <f>_FV(Table1[[#This Row],[Company]],"52 week high",TRUE)</f>
        <v>87.72</v>
      </c>
      <c r="V208" s="7">
        <f>(_FV(Table1[[#This Row],[Company]],"52 week high",TRUE)-_FV(Table1[[#This Row],[Company]],"Price"))/_FV(Table1[[#This Row],[Company]],"Price",TRUE)</f>
        <v>1.6336461591936004E-2</v>
      </c>
      <c r="W208" s="7">
        <f>((_FV(Table1[[#This Row],[Company]],"Price")-_FV(Table1[[#This Row],[Company]],"52 week low",TRUE))/(Table1[year range]*_FV(Table1[[#This Row],[Company]],"Price")))</f>
        <v>0.94424673784104407</v>
      </c>
      <c r="X208" s="7">
        <f>((_FV(Table1[[#This Row],[Company]],"Price")-_FV(Table1[[#This Row],[Company]],"Low",TRUE))/(_FV(Table1[[#This Row],[Company]],"High",TRUE)-_FV(Table1[[#This Row],[Company]],"Low",TRUE)))</f>
        <v>0.23076923076923916</v>
      </c>
      <c r="Y208" s="3">
        <f>_FV(Table1[[#This Row],[Company]],"Previous close",TRUE)</f>
        <v>86.53</v>
      </c>
      <c r="Z208" s="17">
        <f>_FV(Table1[[#This Row],[Company]],"Change")</f>
        <v>-0.22</v>
      </c>
      <c r="AA208" s="3">
        <f>_FV(Table1[[#This Row],[Company]],"Open")</f>
        <v>86.55</v>
      </c>
      <c r="AB208" s="1">
        <v>3.6285999999999999E-2</v>
      </c>
      <c r="AC208" s="6">
        <f>_FV(Table1[[#This Row],[Company]],"Volume")</f>
        <v>85782</v>
      </c>
      <c r="AD208" s="6">
        <f>_FV(Table1[[#This Row],[Company]],"Volume average",TRUE)</f>
        <v>627701.349206349</v>
      </c>
      <c r="AE208" s="1" t="str">
        <f>_FV(Table1[[#This Row],[Company]],"Year founded",TRUE)</f>
        <v>1947</v>
      </c>
      <c r="AF208" s="6">
        <f>_FV(Table1[[#This Row],[Company]],"Shares outstanding",TRUE)</f>
        <v>110378657.67283</v>
      </c>
      <c r="AG208" s="1" t="str">
        <f>_FV(Table1[[#This Row],[Company]],"Exchange")</f>
        <v>NYSE</v>
      </c>
      <c r="AH208" s="1" t="str">
        <f>_FV(Table1[[#This Row],[Company]],"Industry")</f>
        <v>Diagnostics &amp; Research</v>
      </c>
    </row>
    <row r="209" spans="1:34" ht="16.5" x14ac:dyDescent="0.25">
      <c r="A209" s="1">
        <v>500</v>
      </c>
      <c r="B209" s="2" t="e" vm="210">
        <v>#VALUE!</v>
      </c>
      <c r="C209" s="1" t="str">
        <f>_FV(Table1[[#This Row],[Company]],"Ticker symbol",TRUE)</f>
        <v>BHF</v>
      </c>
      <c r="D209" s="1" t="e" vm="31">
        <f>_FV(Table1[[#This Row],[Company]],"P/E",TRUE)</f>
        <v>#VALUE!</v>
      </c>
      <c r="E209" s="19">
        <v>1.21</v>
      </c>
      <c r="F209" s="7">
        <f>ABS(Table1[[#This Row],[% change]]/Table1[[#This Row],[Beta]])</f>
        <v>2.0892561983471077E-3</v>
      </c>
      <c r="G209" s="7">
        <f>_FV(Table1[[#This Row],[Company]],"Change (%)",TRUE)</f>
        <v>-2.5280000000000003E-3</v>
      </c>
      <c r="H209" s="7">
        <f>_FV(Table1[[#This Row],[Company]],"Volume")/_FV(Table1[[#This Row],[Company]],"Volume average",TRUE)</f>
        <v>0.17988148755089353</v>
      </c>
      <c r="I209" s="7">
        <f>(Table1[% volume]/(Table1[[#Totals],[% volume]]))</f>
        <v>0.63612832556284593</v>
      </c>
      <c r="J209" s="7">
        <f>_FV(Table1[[#This Row],[Company]],"Volume")/_FV(Table1[[#This Row],[Company]],"Shares outstanding",TRUE)</f>
        <v>2.2574058126519189E-3</v>
      </c>
      <c r="K209" s="7">
        <f>(_FV(Table1[[#This Row],[Company]],"52 week high",TRUE)-_FV(Table1[[#This Row],[Company]],"52 week low",TRUE))/_FV(Table1[[#This Row],[Company]],"Price")</f>
        <v>0.65230414746543774</v>
      </c>
      <c r="L209" s="7">
        <f>(_FV(Table1[[#This Row],[Company]],"High",TRUE)-_FV(Table1[[#This Row],[Company]],"Low",TRUE))/_FV(Table1[[#This Row],[Company]],"Price")</f>
        <v>2.1198156682027691E-2</v>
      </c>
      <c r="M209" s="7">
        <f>(Table1[day range]/Table1[year range])</f>
        <v>3.2497350759449026E-2</v>
      </c>
      <c r="N209" s="9">
        <f>_FV(Table1[[#This Row],[Company]],"Market cap",TRUE)</f>
        <v>5215519900.7700005</v>
      </c>
      <c r="O209" s="9">
        <f>_FV(Table1[[#This Row],[Company]],"Previous close",TRUE)*_FV(Table1[[#This Row],[Company]],"Change (%)",TRUE)*_FV(Table1[[#This Row],[Company]],"Shares outstanding",TRUE)</f>
        <v>-13184834.309146607</v>
      </c>
      <c r="P209" s="7">
        <f>(_FV(Table1[[#This Row],[Company]],"Price")-_FV(Table1[[#This Row],[Company]],"52 week low",TRUE))/_FV(Table1[[#This Row],[Company]],"Price",TRUE)</f>
        <v>9.5852534562211905E-2</v>
      </c>
      <c r="Q209" s="3">
        <f>_FV(Table1[[#This Row],[Company]],"52 week low",TRUE)</f>
        <v>39.24</v>
      </c>
      <c r="R209" s="3">
        <f>_FV(Table1[[#This Row],[Company]],"Low")</f>
        <v>42.92</v>
      </c>
      <c r="S209" s="14">
        <f>_FV(Table1[[#This Row],[Company]],"Price")</f>
        <v>43.4</v>
      </c>
      <c r="T209" s="3">
        <f>_FV(Table1[[#This Row],[Company]],"High")</f>
        <v>43.84</v>
      </c>
      <c r="U209" s="3">
        <f>_FV(Table1[[#This Row],[Company]],"52 week high",TRUE)</f>
        <v>67.55</v>
      </c>
      <c r="V209" s="7">
        <f>(_FV(Table1[[#This Row],[Company]],"52 week high",TRUE)-_FV(Table1[[#This Row],[Company]],"Price"))/_FV(Table1[[#This Row],[Company]],"Price",TRUE)</f>
        <v>0.55645161290322576</v>
      </c>
      <c r="W209" s="7">
        <f>((_FV(Table1[[#This Row],[Company]],"Price")-_FV(Table1[[#This Row],[Company]],"52 week low",TRUE))/(Table1[year range]*_FV(Table1[[#This Row],[Company]],"Price")))</f>
        <v>0.14694454256446474</v>
      </c>
      <c r="X209" s="7">
        <f>((_FV(Table1[[#This Row],[Company]],"Price")-_FV(Table1[[#This Row],[Company]],"Low",TRUE))/(_FV(Table1[[#This Row],[Company]],"High",TRUE)-_FV(Table1[[#This Row],[Company]],"Low",TRUE)))</f>
        <v>0.52173913043477826</v>
      </c>
      <c r="Y209" s="3">
        <f>_FV(Table1[[#This Row],[Company]],"Previous close",TRUE)</f>
        <v>43.51</v>
      </c>
      <c r="Z209" s="17">
        <f>_FV(Table1[[#This Row],[Company]],"Change")</f>
        <v>-0.11</v>
      </c>
      <c r="AA209" s="3">
        <f>_FV(Table1[[#This Row],[Company]],"Open")</f>
        <v>43.74</v>
      </c>
      <c r="AB209" s="1">
        <v>2.1193E-2</v>
      </c>
      <c r="AC209" s="6">
        <f>_FV(Table1[[#This Row],[Company]],"Volume")</f>
        <v>270594</v>
      </c>
      <c r="AD209" s="6">
        <f>_FV(Table1[[#This Row],[Company]],"Volume average",TRUE)</f>
        <v>1504290.42857143</v>
      </c>
      <c r="AE209" s="1" t="str">
        <f>_FV(Table1[[#This Row],[Company]],"Year founded",TRUE)</f>
        <v>2016</v>
      </c>
      <c r="AF209" s="6">
        <f>_FV(Table1[[#This Row],[Company]],"Shares outstanding",TRUE)</f>
        <v>119869453.01700801</v>
      </c>
      <c r="AG209" s="1" t="str">
        <f>_FV(Table1[[#This Row],[Company]],"Exchange")</f>
        <v>NASDAQ</v>
      </c>
      <c r="AH209" s="1" t="str">
        <f>_FV(Table1[[#This Row],[Company]],"Industry")</f>
        <v>Insurance - Life</v>
      </c>
    </row>
    <row r="210" spans="1:34" ht="16.5" x14ac:dyDescent="0.25">
      <c r="A210" s="1">
        <v>144</v>
      </c>
      <c r="B210" s="2" t="e" vm="211">
        <v>#VALUE!</v>
      </c>
      <c r="C210" s="1" t="str">
        <f>_FV(Table1[[#This Row],[Company]],"Ticker symbol",TRUE)</f>
        <v>F</v>
      </c>
      <c r="D210" s="5">
        <f>_FV(Table1[[#This Row],[Company]],"P/E",TRUE)</f>
        <v>5.9347180000000002</v>
      </c>
      <c r="E210" s="5">
        <f>_FV(Table1[[#This Row],[Company]],"Beta")</f>
        <v>0.90654699999999999</v>
      </c>
      <c r="F210" s="7">
        <f>ABS(_FV(Table1[[#This Row],[Company]],"Change (%)",TRUE)/_FV(Table1[[#This Row],[Company]],"Beta"))</f>
        <v>2.7334490103657059E-3</v>
      </c>
      <c r="G210" s="7">
        <f>_FV(Table1[[#This Row],[Company]],"Change (%)",TRUE)</f>
        <v>-2.4779999999999997E-3</v>
      </c>
      <c r="H210" s="7">
        <f>_FV(Table1[[#This Row],[Company]],"Volume")/_FV(Table1[[#This Row],[Company]],"Volume average",TRUE)</f>
        <v>0.30445375908025002</v>
      </c>
      <c r="I210" s="7">
        <f>(Table1[% volume]/(Table1[[#Totals],[% volume]]))</f>
        <v>1.0766625438331356</v>
      </c>
      <c r="J210" s="7">
        <f>_FV(Table1[[#This Row],[Company]],"Volume")/_FV(Table1[[#This Row],[Company]],"Shares outstanding",TRUE)</f>
        <v>1.6460900658543378E-3</v>
      </c>
      <c r="K210" s="7">
        <f>(_FV(Table1[[#This Row],[Company]],"52 week high",TRUE)-_FV(Table1[[#This Row],[Company]],"52 week low",TRUE))/_FV(Table1[[#This Row],[Company]],"Price")</f>
        <v>0.36363636363636365</v>
      </c>
      <c r="L210" s="7">
        <f>(_FV(Table1[[#This Row],[Company]],"High",TRUE)-_FV(Table1[[#This Row],[Company]],"Low",TRUE))/_FV(Table1[[#This Row],[Company]],"Price")</f>
        <v>3.97416790859423E-3</v>
      </c>
      <c r="M210" s="7">
        <f>(Table1[day range]/Table1[year range])</f>
        <v>1.0928961748634133E-2</v>
      </c>
      <c r="N210" s="9">
        <f>_FV(Table1[[#This Row],[Company]],"Market cap",TRUE)</f>
        <v>40116337604.970001</v>
      </c>
      <c r="O210" s="9">
        <f>_FV(Table1[[#This Row],[Company]],"Previous close",TRUE)*_FV(Table1[[#This Row],[Company]],"Change (%)",TRUE)*_FV(Table1[[#This Row],[Company]],"Shares outstanding",TRUE)</f>
        <v>-99408284.585115775</v>
      </c>
      <c r="P210" s="7">
        <f>(_FV(Table1[[#This Row],[Company]],"Price")-_FV(Table1[[#This Row],[Company]],"52 week low",TRUE))/_FV(Table1[[#This Row],[Company]],"Price",TRUE)</f>
        <v>2.434177844013902E-2</v>
      </c>
      <c r="Q210" s="3">
        <f>_FV(Table1[[#This Row],[Company]],"52 week low",TRUE)</f>
        <v>9.82</v>
      </c>
      <c r="R210" s="3">
        <f>_FV(Table1[[#This Row],[Company]],"Low")</f>
        <v>10.039999999999999</v>
      </c>
      <c r="S210" s="14">
        <f>_FV(Table1[[#This Row],[Company]],"Price")</f>
        <v>10.065</v>
      </c>
      <c r="T210" s="3">
        <f>_FV(Table1[[#This Row],[Company]],"High")</f>
        <v>10.08</v>
      </c>
      <c r="U210" s="3">
        <f>_FV(Table1[[#This Row],[Company]],"52 week high",TRUE)</f>
        <v>13.48</v>
      </c>
      <c r="V210" s="7">
        <f>(_FV(Table1[[#This Row],[Company]],"52 week high",TRUE)-_FV(Table1[[#This Row],[Company]],"Price"))/_FV(Table1[[#This Row],[Company]],"Price",TRUE)</f>
        <v>0.33929458519622463</v>
      </c>
      <c r="W210" s="7">
        <f>((_FV(Table1[[#This Row],[Company]],"Price")-_FV(Table1[[#This Row],[Company]],"52 week low",TRUE))/(Table1[year range]*_FV(Table1[[#This Row],[Company]],"Price")))</f>
        <v>6.6939890710382297E-2</v>
      </c>
      <c r="X210" s="7">
        <f>((_FV(Table1[[#This Row],[Company]],"Price")-_FV(Table1[[#This Row],[Company]],"Low",TRUE))/(_FV(Table1[[#This Row],[Company]],"High",TRUE)-_FV(Table1[[#This Row],[Company]],"Low",TRUE)))</f>
        <v>0.62499999999999445</v>
      </c>
      <c r="Y210" s="3">
        <f>_FV(Table1[[#This Row],[Company]],"Previous close",TRUE)</f>
        <v>10.09</v>
      </c>
      <c r="Z210" s="17">
        <f>_FV(Table1[[#This Row],[Company]],"Change")</f>
        <v>-2.5000000000000001E-2</v>
      </c>
      <c r="AA210" s="3">
        <f>_FV(Table1[[#This Row],[Company]],"Open")</f>
        <v>10.050000000000001</v>
      </c>
      <c r="AB210" s="1">
        <v>0.16075</v>
      </c>
      <c r="AC210" s="6">
        <f>_FV(Table1[[#This Row],[Company]],"Volume")</f>
        <v>6544609</v>
      </c>
      <c r="AD210" s="6">
        <f>_FV(Table1[[#This Row],[Company]],"Volume average",TRUE)</f>
        <v>21496233.1875</v>
      </c>
      <c r="AE210" s="1" t="str">
        <f>_FV(Table1[[#This Row],[Company]],"Year founded",TRUE)</f>
        <v>1919</v>
      </c>
      <c r="AF210" s="6">
        <f>_FV(Table1[[#This Row],[Company]],"Shares outstanding",TRUE)</f>
        <v>3975851100.59168</v>
      </c>
      <c r="AG210" s="1" t="str">
        <f>_FV(Table1[[#This Row],[Company]],"Exchange")</f>
        <v>NYSE</v>
      </c>
      <c r="AH210" s="1" t="str">
        <f>_FV(Table1[[#This Row],[Company]],"Industry")</f>
        <v>Auto Manufacturers</v>
      </c>
    </row>
    <row r="211" spans="1:34" ht="16.5" x14ac:dyDescent="0.25">
      <c r="A211" s="1">
        <v>397</v>
      </c>
      <c r="B211" s="2" t="e" vm="212">
        <v>#VALUE!</v>
      </c>
      <c r="C211" s="1" t="str">
        <f>_FV(Table1[[#This Row],[Company]],"Ticker symbol",TRUE)</f>
        <v>CBOE</v>
      </c>
      <c r="D211" s="5">
        <f>_FV(Table1[[#This Row],[Company]],"P/E",TRUE)</f>
        <v>20</v>
      </c>
      <c r="E211" s="5">
        <f>_FV(Table1[[#This Row],[Company]],"Beta")</f>
        <v>0.58391800000000005</v>
      </c>
      <c r="F211" s="7">
        <f>ABS(_FV(Table1[[#This Row],[Company]],"Change (%)",TRUE)/_FV(Table1[[#This Row],[Company]],"Beta"))</f>
        <v>4.0228251227055851E-3</v>
      </c>
      <c r="G211" s="7">
        <f>_FV(Table1[[#This Row],[Company]],"Change (%)",TRUE)</f>
        <v>-2.349E-3</v>
      </c>
      <c r="H211" s="7">
        <f>_FV(Table1[[#This Row],[Company]],"Volume")/_FV(Table1[[#This Row],[Company]],"Volume average",TRUE)</f>
        <v>0.13025598059505747</v>
      </c>
      <c r="I211" s="7">
        <f>(Table1[% volume]/(Table1[[#Totals],[% volume]]))</f>
        <v>0.46063394270651209</v>
      </c>
      <c r="J211" s="7">
        <f>_FV(Table1[[#This Row],[Company]],"Volume")/_FV(Table1[[#This Row],[Company]],"Shares outstanding",TRUE)</f>
        <v>1.1272816840883426E-3</v>
      </c>
      <c r="K211" s="7">
        <f>(_FV(Table1[[#This Row],[Company]],"52 week high",TRUE)-_FV(Table1[[#This Row],[Company]],"52 week low",TRUE))/_FV(Table1[[#This Row],[Company]],"Price")</f>
        <v>0.49138300149860831</v>
      </c>
      <c r="L211" s="7">
        <f>(_FV(Table1[[#This Row],[Company]],"High",TRUE)-_FV(Table1[[#This Row],[Company]],"Low",TRUE))/_FV(Table1[[#This Row],[Company]],"Price")</f>
        <v>9.0986940697922753E-3</v>
      </c>
      <c r="M211" s="7">
        <f>(Table1[day range]/Table1[year range])</f>
        <v>1.8516501470427941E-2</v>
      </c>
      <c r="N211" s="9">
        <f>_FV(Table1[[#This Row],[Company]],"Market cap",TRUE)</f>
        <v>10462880437.5</v>
      </c>
      <c r="O211" s="9">
        <f>_FV(Table1[[#This Row],[Company]],"Previous close",TRUE)*_FV(Table1[[#This Row],[Company]],"Change (%)",TRUE)*_FV(Table1[[#This Row],[Company]],"Shares outstanding",TRUE)</f>
        <v>-24577306.147687554</v>
      </c>
      <c r="P211" s="7">
        <f>(_FV(Table1[[#This Row],[Company]],"Price")-_FV(Table1[[#This Row],[Company]],"52 week low",TRUE))/_FV(Table1[[#This Row],[Company]],"Price",TRUE)</f>
        <v>8.4029115821022977E-3</v>
      </c>
      <c r="Q211" s="3">
        <f>_FV(Table1[[#This Row],[Company]],"52 week low",TRUE)</f>
        <v>92.635000000000005</v>
      </c>
      <c r="R211" s="3">
        <f>_FV(Table1[[#This Row],[Company]],"Low")</f>
        <v>93.26</v>
      </c>
      <c r="S211" s="14">
        <f>_FV(Table1[[#This Row],[Company]],"Price")</f>
        <v>93.42</v>
      </c>
      <c r="T211" s="3">
        <f>_FV(Table1[[#This Row],[Company]],"High")</f>
        <v>94.11</v>
      </c>
      <c r="U211" s="3">
        <f>_FV(Table1[[#This Row],[Company]],"52 week high",TRUE)</f>
        <v>138.54</v>
      </c>
      <c r="V211" s="7">
        <f>(_FV(Table1[[#This Row],[Company]],"52 week high",TRUE)-_FV(Table1[[#This Row],[Company]],"Price"))/_FV(Table1[[#This Row],[Company]],"Price",TRUE)</f>
        <v>0.48298008991650598</v>
      </c>
      <c r="W211" s="7">
        <f>((_FV(Table1[[#This Row],[Company]],"Price")-_FV(Table1[[#This Row],[Company]],"52 week low",TRUE))/(Table1[year range]*_FV(Table1[[#This Row],[Company]],"Price")))</f>
        <v>1.7100533710924667E-2</v>
      </c>
      <c r="X211" s="7">
        <f>((_FV(Table1[[#This Row],[Company]],"Price")-_FV(Table1[[#This Row],[Company]],"Low",TRUE))/(_FV(Table1[[#This Row],[Company]],"High",TRUE)-_FV(Table1[[#This Row],[Company]],"Low",TRUE)))</f>
        <v>0.18823529411764431</v>
      </c>
      <c r="Y211" s="3">
        <f>_FV(Table1[[#This Row],[Company]],"Previous close",TRUE)</f>
        <v>93.64</v>
      </c>
      <c r="Z211" s="17">
        <f>_FV(Table1[[#This Row],[Company]],"Change")</f>
        <v>-0.22</v>
      </c>
      <c r="AA211" s="3">
        <f>_FV(Table1[[#This Row],[Company]],"Open")</f>
        <v>93.67</v>
      </c>
      <c r="AB211" s="1">
        <v>4.8365999999999999E-2</v>
      </c>
      <c r="AC211" s="6">
        <f>_FV(Table1[[#This Row],[Company]],"Volume")</f>
        <v>125957</v>
      </c>
      <c r="AD211" s="6">
        <f>_FV(Table1[[#This Row],[Company]],"Volume average",TRUE)</f>
        <v>966995.90625</v>
      </c>
      <c r="AE211" s="1" t="str">
        <f>_FV(Table1[[#This Row],[Company]],"Year founded",TRUE)</f>
        <v>2006</v>
      </c>
      <c r="AF211" s="6">
        <f>_FV(Table1[[#This Row],[Company]],"Shares outstanding",TRUE)</f>
        <v>111735160.588424</v>
      </c>
      <c r="AG211" s="1" t="str">
        <f>_FV(Table1[[#This Row],[Company]],"Exchange")</f>
        <v>NASDAQ</v>
      </c>
      <c r="AH211" s="1" t="str">
        <f>_FV(Table1[[#This Row],[Company]],"Industry")</f>
        <v>Financial Exchanges</v>
      </c>
    </row>
    <row r="212" spans="1:34" ht="16.5" x14ac:dyDescent="0.25">
      <c r="A212" s="1">
        <v>269</v>
      </c>
      <c r="B212" s="2" t="e" vm="213">
        <v>#VALUE!</v>
      </c>
      <c r="C212" s="1" t="str">
        <f>_FV(Table1[[#This Row],[Company]],"Ticker symbol",TRUE)</f>
        <v>BXP</v>
      </c>
      <c r="D212" s="5">
        <f>_FV(Table1[[#This Row],[Company]],"P/E",TRUE)</f>
        <v>46.948357000000001</v>
      </c>
      <c r="E212" s="5">
        <f>_FV(Table1[[#This Row],[Company]],"Beta")</f>
        <v>0.57921900000000004</v>
      </c>
      <c r="F212" s="7">
        <f>ABS(_FV(Table1[[#This Row],[Company]],"Change (%)",TRUE)/_FV(Table1[[#This Row],[Company]],"Beta"))</f>
        <v>3.9915817678632774E-3</v>
      </c>
      <c r="G212" s="7">
        <f>_FV(Table1[[#This Row],[Company]],"Change (%)",TRUE)</f>
        <v>-2.3119999999999998E-3</v>
      </c>
      <c r="H212" s="7">
        <f>_FV(Table1[[#This Row],[Company]],"Volume")/_FV(Table1[[#This Row],[Company]],"Volume average",TRUE)</f>
        <v>0.17851944488284877</v>
      </c>
      <c r="I212" s="7">
        <f>(Table1[% volume]/(Table1[[#Totals],[% volume]]))</f>
        <v>0.63131163245248167</v>
      </c>
      <c r="J212" s="7">
        <f>_FV(Table1[[#This Row],[Company]],"Volume")/_FV(Table1[[#This Row],[Company]],"Shares outstanding",TRUE)</f>
        <v>8.0845292784878411E-4</v>
      </c>
      <c r="K212" s="7">
        <f>(_FV(Table1[[#This Row],[Company]],"52 week high",TRUE)-_FV(Table1[[#This Row],[Company]],"52 week low",TRUE))/_FV(Table1[[#This Row],[Company]],"Price")</f>
        <v>0.15784593989028822</v>
      </c>
      <c r="L212" s="7">
        <f>(_FV(Table1[[#This Row],[Company]],"High",TRUE)-_FV(Table1[[#This Row],[Company]],"Low",TRUE))/_FV(Table1[[#This Row],[Company]],"Price")</f>
        <v>9.8122537278836578E-3</v>
      </c>
      <c r="M212" s="7">
        <f>(Table1[day range]/Table1[year range])</f>
        <v>6.2163485070973155E-2</v>
      </c>
      <c r="N212" s="9">
        <f>_FV(Table1[[#This Row],[Company]],"Market cap",TRUE)</f>
        <v>20000925351.369999</v>
      </c>
      <c r="O212" s="9">
        <f>_FV(Table1[[#This Row],[Company]],"Previous close",TRUE)*_FV(Table1[[#This Row],[Company]],"Change (%)",TRUE)*_FV(Table1[[#This Row],[Company]],"Shares outstanding",TRUE)</f>
        <v>-46242139.412367299</v>
      </c>
      <c r="P212" s="7">
        <f>(_FV(Table1[[#This Row],[Company]],"Price")-_FV(Table1[[#This Row],[Company]],"52 week low",TRUE))/_FV(Table1[[#This Row],[Company]],"Price",TRUE)</f>
        <v>0.13798964691338958</v>
      </c>
      <c r="Q212" s="3">
        <f>_FV(Table1[[#This Row],[Company]],"52 week low",TRUE)</f>
        <v>111.57</v>
      </c>
      <c r="R212" s="3">
        <f>_FV(Table1[[#This Row],[Company]],"Low")</f>
        <v>128.74</v>
      </c>
      <c r="S212" s="14">
        <f>_FV(Table1[[#This Row],[Company]],"Price")</f>
        <v>129.43</v>
      </c>
      <c r="T212" s="3">
        <f>_FV(Table1[[#This Row],[Company]],"High")</f>
        <v>130.01</v>
      </c>
      <c r="U212" s="3">
        <f>_FV(Table1[[#This Row],[Company]],"52 week high",TRUE)</f>
        <v>132</v>
      </c>
      <c r="V212" s="7">
        <f>(_FV(Table1[[#This Row],[Company]],"52 week high",TRUE)-_FV(Table1[[#This Row],[Company]],"Price"))/_FV(Table1[[#This Row],[Company]],"Price",TRUE)</f>
        <v>1.9856292976898657E-2</v>
      </c>
      <c r="W212" s="7">
        <f>((_FV(Table1[[#This Row],[Company]],"Price")-_FV(Table1[[#This Row],[Company]],"52 week low",TRUE))/(Table1[year range]*_FV(Table1[[#This Row],[Company]],"Price")))</f>
        <v>0.87420460107684816</v>
      </c>
      <c r="X212" s="7">
        <f>((_FV(Table1[[#This Row],[Company]],"Price")-_FV(Table1[[#This Row],[Company]],"Low",TRUE))/(_FV(Table1[[#This Row],[Company]],"High",TRUE)-_FV(Table1[[#This Row],[Company]],"Low",TRUE)))</f>
        <v>0.54330708661417926</v>
      </c>
      <c r="Y212" s="3">
        <f>_FV(Table1[[#This Row],[Company]],"Previous close",TRUE)</f>
        <v>129.72999999999999</v>
      </c>
      <c r="Z212" s="17">
        <f>_FV(Table1[[#This Row],[Company]],"Change")</f>
        <v>-0.3</v>
      </c>
      <c r="AA212" s="3">
        <f>_FV(Table1[[#This Row],[Company]],"Open")</f>
        <v>129.86000000000001</v>
      </c>
      <c r="AB212" s="1">
        <v>7.9816999999999999E-2</v>
      </c>
      <c r="AC212" s="6">
        <f>_FV(Table1[[#This Row],[Company]],"Volume")</f>
        <v>124642</v>
      </c>
      <c r="AD212" s="6">
        <f>_FV(Table1[[#This Row],[Company]],"Volume average",TRUE)</f>
        <v>698198.45161290304</v>
      </c>
      <c r="AE212" s="1" t="str">
        <f>_FV(Table1[[#This Row],[Company]],"Year founded",TRUE)</f>
        <v>1997</v>
      </c>
      <c r="AF212" s="6">
        <f>_FV(Table1[[#This Row],[Company]],"Shares outstanding",TRUE)</f>
        <v>154173478.38872999</v>
      </c>
      <c r="AG212" s="1" t="str">
        <f>_FV(Table1[[#This Row],[Company]],"Exchange")</f>
        <v>NYSE</v>
      </c>
      <c r="AH212" s="1" t="str">
        <f>_FV(Table1[[#This Row],[Company]],"Industry")</f>
        <v>REIT - Office</v>
      </c>
    </row>
    <row r="213" spans="1:34" ht="16.5" x14ac:dyDescent="0.25">
      <c r="A213" s="1">
        <v>310</v>
      </c>
      <c r="B213" s="2" t="e" vm="214">
        <v>#VALUE!</v>
      </c>
      <c r="C213" s="1" t="str">
        <f>_FV(Table1[[#This Row],[Company]],"Ticker symbol",TRUE)</f>
        <v>O</v>
      </c>
      <c r="D213" s="5">
        <f>_FV(Table1[[#This Row],[Company]],"P/E",TRUE)</f>
        <v>49.751244</v>
      </c>
      <c r="E213" s="5">
        <f>_FV(Table1[[#This Row],[Company]],"Beta")</f>
        <v>0.17329700000000001</v>
      </c>
      <c r="F213" s="7">
        <f>ABS(_FV(Table1[[#This Row],[Company]],"Change (%)",TRUE)/_FV(Table1[[#This Row],[Company]],"Beta"))</f>
        <v>1.3098899577026722E-2</v>
      </c>
      <c r="G213" s="7">
        <f>_FV(Table1[[#This Row],[Company]],"Change (%)",TRUE)</f>
        <v>-2.2699999999999999E-3</v>
      </c>
      <c r="H213" s="7">
        <f>_FV(Table1[[#This Row],[Company]],"Volume")/_FV(Table1[[#This Row],[Company]],"Volume average",TRUE)</f>
        <v>0.15870663872571703</v>
      </c>
      <c r="I213" s="7">
        <f>(Table1[% volume]/(Table1[[#Totals],[% volume]]))</f>
        <v>0.5612461277858517</v>
      </c>
      <c r="J213" s="7">
        <f>_FV(Table1[[#This Row],[Company]],"Volume")/_FV(Table1[[#This Row],[Company]],"Shares outstanding",TRUE)</f>
        <v>1.0320554712610157E-3</v>
      </c>
      <c r="K213" s="7">
        <f>(_FV(Table1[[#This Row],[Company]],"52 week high",TRUE)-_FV(Table1[[#This Row],[Company]],"52 week low",TRUE))/_FV(Table1[[#This Row],[Company]],"Price")</f>
        <v>0.22405041134255202</v>
      </c>
      <c r="L213" s="7">
        <f>(_FV(Table1[[#This Row],[Company]],"High",TRUE)-_FV(Table1[[#This Row],[Company]],"Low",TRUE))/_FV(Table1[[#This Row],[Company]],"Price")</f>
        <v>7.5266935060388533E-3</v>
      </c>
      <c r="M213" s="7">
        <f>(Table1[day range]/Table1[year range])</f>
        <v>3.3593749999999985E-2</v>
      </c>
      <c r="N213" s="9">
        <f>_FV(Table1[[#This Row],[Company]],"Market cap",TRUE)</f>
        <v>16578875028</v>
      </c>
      <c r="O213" s="9">
        <f>_FV(Table1[[#This Row],[Company]],"Previous close",TRUE)*_FV(Table1[[#This Row],[Company]],"Change (%)",TRUE)*_FV(Table1[[#This Row],[Company]],"Shares outstanding",TRUE)</f>
        <v>-37634046.313559942</v>
      </c>
      <c r="P213" s="7">
        <f>(_FV(Table1[[#This Row],[Company]],"Price")-_FV(Table1[[#This Row],[Company]],"52 week low",TRUE))/_FV(Table1[[#This Row],[Company]],"Price",TRUE)</f>
        <v>0.17293891125503241</v>
      </c>
      <c r="Q213" s="3">
        <f>_FV(Table1[[#This Row],[Company]],"52 week low",TRUE)</f>
        <v>47.25</v>
      </c>
      <c r="R213" s="3">
        <f>_FV(Table1[[#This Row],[Company]],"Low")</f>
        <v>56.95</v>
      </c>
      <c r="S213" s="14">
        <f>_FV(Table1[[#This Row],[Company]],"Price")</f>
        <v>57.13</v>
      </c>
      <c r="T213" s="3">
        <f>_FV(Table1[[#This Row],[Company]],"High")</f>
        <v>57.38</v>
      </c>
      <c r="U213" s="3">
        <f>_FV(Table1[[#This Row],[Company]],"52 week high",TRUE)</f>
        <v>60.05</v>
      </c>
      <c r="V213" s="7">
        <f>(_FV(Table1[[#This Row],[Company]],"52 week high",TRUE)-_FV(Table1[[#This Row],[Company]],"Price"))/_FV(Table1[[#This Row],[Company]],"Price",TRUE)</f>
        <v>5.1111500087519593E-2</v>
      </c>
      <c r="W213" s="7">
        <f>((_FV(Table1[[#This Row],[Company]],"Price")-_FV(Table1[[#This Row],[Company]],"52 week low",TRUE))/(Table1[year range]*_FV(Table1[[#This Row],[Company]],"Price")))</f>
        <v>0.77187500000000042</v>
      </c>
      <c r="X213" s="7">
        <f>((_FV(Table1[[#This Row],[Company]],"Price")-_FV(Table1[[#This Row],[Company]],"Low",TRUE))/(_FV(Table1[[#This Row],[Company]],"High",TRUE)-_FV(Table1[[#This Row],[Company]],"Low",TRUE)))</f>
        <v>0.41860465116279033</v>
      </c>
      <c r="Y213" s="3">
        <f>_FV(Table1[[#This Row],[Company]],"Previous close",TRUE)</f>
        <v>57.26</v>
      </c>
      <c r="Z213" s="17">
        <f>_FV(Table1[[#This Row],[Company]],"Change")</f>
        <v>-0.13</v>
      </c>
      <c r="AA213" s="3">
        <f>_FV(Table1[[#This Row],[Company]],"Open")</f>
        <v>57.3</v>
      </c>
      <c r="AB213" s="1">
        <v>6.5851999999999994E-2</v>
      </c>
      <c r="AC213" s="6">
        <f>_FV(Table1[[#This Row],[Company]],"Volume")</f>
        <v>298818</v>
      </c>
      <c r="AD213" s="6">
        <f>_FV(Table1[[#This Row],[Company]],"Volume average",TRUE)</f>
        <v>1882832.390625</v>
      </c>
      <c r="AE213" s="1" t="str">
        <f>_FV(Table1[[#This Row],[Company]],"Year founded",TRUE)</f>
        <v>1969</v>
      </c>
      <c r="AF213" s="6">
        <f>_FV(Table1[[#This Row],[Company]],"Shares outstanding",TRUE)</f>
        <v>289536762.62661499</v>
      </c>
      <c r="AG213" s="1" t="str">
        <f>_FV(Table1[[#This Row],[Company]],"Exchange")</f>
        <v>NYSE</v>
      </c>
      <c r="AH213" s="1" t="str">
        <f>_FV(Table1[[#This Row],[Company]],"Industry")</f>
        <v>REIT - Retail</v>
      </c>
    </row>
    <row r="214" spans="1:34" ht="16.5" x14ac:dyDescent="0.25">
      <c r="A214" s="1">
        <v>110</v>
      </c>
      <c r="B214" s="2" t="e" vm="215">
        <v>#VALUE!</v>
      </c>
      <c r="C214" s="1" t="str">
        <f>_FV(Table1[[#This Row],[Company]],"Ticker symbol",TRUE)</f>
        <v>NOC</v>
      </c>
      <c r="D214" s="5">
        <f>_FV(Table1[[#This Row],[Company]],"P/E",TRUE)</f>
        <v>23.148147999999999</v>
      </c>
      <c r="E214" s="5">
        <f>_FV(Table1[[#This Row],[Company]],"Beta")</f>
        <v>0.67713299999999998</v>
      </c>
      <c r="F214" s="7">
        <f>ABS(_FV(Table1[[#This Row],[Company]],"Change (%)",TRUE)/_FV(Table1[[#This Row],[Company]],"Beta"))</f>
        <v>3.3508926606737521E-3</v>
      </c>
      <c r="G214" s="7">
        <f>_FV(Table1[[#This Row],[Company]],"Change (%)",TRUE)</f>
        <v>-2.2689999999999997E-3</v>
      </c>
      <c r="H214" s="7">
        <f>_FV(Table1[[#This Row],[Company]],"Volume")/_FV(Table1[[#This Row],[Company]],"Volume average",TRUE)</f>
        <v>0.18934445514557804</v>
      </c>
      <c r="I214" s="7">
        <f>(Table1[% volume]/(Table1[[#Totals],[% volume]]))</f>
        <v>0.66959292390934888</v>
      </c>
      <c r="J214" s="7">
        <f>_FV(Table1[[#This Row],[Company]],"Volume")/_FV(Table1[[#This Row],[Company]],"Shares outstanding",TRUE)</f>
        <v>1.1489515017463622E-3</v>
      </c>
      <c r="K214" s="7">
        <f>(_FV(Table1[[#This Row],[Company]],"52 week high",TRUE)-_FV(Table1[[#This Row],[Company]],"52 week low",TRUE))/_FV(Table1[[#This Row],[Company]],"Price")</f>
        <v>0.32758679200461521</v>
      </c>
      <c r="L214" s="7">
        <f>(_FV(Table1[[#This Row],[Company]],"High",TRUE)-_FV(Table1[[#This Row],[Company]],"Low",TRUE))/_FV(Table1[[#This Row],[Company]],"Price")</f>
        <v>8.6537482607663193E-3</v>
      </c>
      <c r="M214" s="7">
        <f>(Table1[day range]/Table1[year range])</f>
        <v>2.6416658033772012E-2</v>
      </c>
      <c r="N214" s="9">
        <f>_FV(Table1[[#This Row],[Company]],"Market cap",TRUE)</f>
        <v>51387216353.570503</v>
      </c>
      <c r="O214" s="9">
        <f>_FV(Table1[[#This Row],[Company]],"Previous close",TRUE)*_FV(Table1[[#This Row],[Company]],"Change (%)",TRUE)*_FV(Table1[[#This Row],[Company]],"Shares outstanding",TRUE)</f>
        <v>-116597593.90625134</v>
      </c>
      <c r="P214" s="7">
        <f>(_FV(Table1[[#This Row],[Company]],"Price")-_FV(Table1[[#This Row],[Company]],"52 week low",TRUE))/_FV(Table1[[#This Row],[Company]],"Price",TRUE)</f>
        <v>0.10289476363389552</v>
      </c>
      <c r="Q214" s="3">
        <f>_FV(Table1[[#This Row],[Company]],"52 week low",TRUE)</f>
        <v>264.35000000000002</v>
      </c>
      <c r="R214" s="3">
        <f>_FV(Table1[[#This Row],[Company]],"Low")</f>
        <v>293.25</v>
      </c>
      <c r="S214" s="14">
        <f>_FV(Table1[[#This Row],[Company]],"Price")</f>
        <v>294.67</v>
      </c>
      <c r="T214" s="3">
        <f>_FV(Table1[[#This Row],[Company]],"High")</f>
        <v>295.8</v>
      </c>
      <c r="U214" s="3">
        <f>_FV(Table1[[#This Row],[Company]],"52 week high",TRUE)</f>
        <v>360.88</v>
      </c>
      <c r="V214" s="7">
        <f>(_FV(Table1[[#This Row],[Company]],"52 week high",TRUE)-_FV(Table1[[#This Row],[Company]],"Price"))/_FV(Table1[[#This Row],[Company]],"Price",TRUE)</f>
        <v>0.22469202837071969</v>
      </c>
      <c r="W214" s="7">
        <f>((_FV(Table1[[#This Row],[Company]],"Price")-_FV(Table1[[#This Row],[Company]],"52 week low",TRUE))/(Table1[year range]*_FV(Table1[[#This Row],[Company]],"Price")))</f>
        <v>0.31409924375841708</v>
      </c>
      <c r="X214" s="7">
        <f>((_FV(Table1[[#This Row],[Company]],"Price")-_FV(Table1[[#This Row],[Company]],"Low",TRUE))/(_FV(Table1[[#This Row],[Company]],"High",TRUE)-_FV(Table1[[#This Row],[Company]],"Low",TRUE)))</f>
        <v>0.55686274509804301</v>
      </c>
      <c r="Y214" s="3">
        <f>_FV(Table1[[#This Row],[Company]],"Previous close",TRUE)</f>
        <v>295.33999999999997</v>
      </c>
      <c r="Z214" s="17">
        <f>_FV(Table1[[#This Row],[Company]],"Change")</f>
        <v>-0.67</v>
      </c>
      <c r="AA214" s="3">
        <f>_FV(Table1[[#This Row],[Company]],"Open")</f>
        <v>295.39</v>
      </c>
      <c r="AB214" s="1">
        <v>0.21384300000000001</v>
      </c>
      <c r="AC214" s="6">
        <f>_FV(Table1[[#This Row],[Company]],"Volume")</f>
        <v>199910</v>
      </c>
      <c r="AD214" s="6">
        <f>_FV(Table1[[#This Row],[Company]],"Volume average",TRUE)</f>
        <v>1055800.65625</v>
      </c>
      <c r="AE214" s="1" t="str">
        <f>_FV(Table1[[#This Row],[Company]],"Year founded",TRUE)</f>
        <v>1939</v>
      </c>
      <c r="AF214" s="6">
        <f>_FV(Table1[[#This Row],[Company]],"Shares outstanding",TRUE)</f>
        <v>173993418.95297101</v>
      </c>
      <c r="AG214" s="1" t="str">
        <f>_FV(Table1[[#This Row],[Company]],"Exchange")</f>
        <v>NYSE</v>
      </c>
      <c r="AH214" s="1" t="str">
        <f>_FV(Table1[[#This Row],[Company]],"Industry")</f>
        <v>Aerospace &amp; Defense</v>
      </c>
    </row>
    <row r="215" spans="1:34" ht="16.5" x14ac:dyDescent="0.25">
      <c r="A215" s="1">
        <v>348</v>
      </c>
      <c r="B215" s="2" t="e" vm="216">
        <v>#VALUE!</v>
      </c>
      <c r="C215" s="1" t="str">
        <f>_FV(Table1[[#This Row],[Company]],"Ticker symbol",TRUE)</f>
        <v>BF/B</v>
      </c>
      <c r="D215" s="5">
        <f>_FV(Table1[[#This Row],[Company]],"P/E",TRUE)</f>
        <v>36.231884000000001</v>
      </c>
      <c r="E215" s="5">
        <f>_FV(Table1[[#This Row],[Company]],"Beta")</f>
        <v>0.88073299999999999</v>
      </c>
      <c r="F215" s="7">
        <f>ABS(_FV(Table1[[#This Row],[Company]],"Change (%)",TRUE)/_FV(Table1[[#This Row],[Company]],"Beta"))</f>
        <v>2.5433360621209835E-3</v>
      </c>
      <c r="G215" s="7">
        <f>_FV(Table1[[#This Row],[Company]],"Change (%)",TRUE)</f>
        <v>-2.2400000000000002E-3</v>
      </c>
      <c r="H215" s="7">
        <f>_FV(Table1[[#This Row],[Company]],"Volume")/_FV(Table1[[#This Row],[Company]],"Volume average",TRUE)</f>
        <v>5.5323575293712034E-2</v>
      </c>
      <c r="I215" s="7">
        <f>(Table1[% volume]/(Table1[[#Totals],[% volume]]))</f>
        <v>0.19564488705810823</v>
      </c>
      <c r="J215" s="7">
        <f>_FV(Table1[[#This Row],[Company]],"Volume")/_FV(Table1[[#This Row],[Company]],"Shares outstanding",TRUE)</f>
        <v>1.6194172887124141E-4</v>
      </c>
      <c r="K215" s="7">
        <f>(_FV(Table1[[#This Row],[Company]],"52 week high",TRUE)-_FV(Table1[[#This Row],[Company]],"52 week low",TRUE))/_FV(Table1[[#This Row],[Company]],"Price")</f>
        <v>0.40284377923292786</v>
      </c>
      <c r="L215" s="7">
        <f>(_FV(Table1[[#This Row],[Company]],"High",TRUE)-_FV(Table1[[#This Row],[Company]],"Low",TRUE))/_FV(Table1[[#This Row],[Company]],"Price")</f>
        <v>8.2319925163703966E-3</v>
      </c>
      <c r="M215" s="7">
        <f>(Table1[day range]/Table1[year range])</f>
        <v>2.0434701839123066E-2</v>
      </c>
      <c r="N215" s="9">
        <f>_FV(Table1[[#This Row],[Company]],"Market cap",TRUE)</f>
        <v>25730460820.959999</v>
      </c>
      <c r="O215" s="9">
        <f>_FV(Table1[[#This Row],[Company]],"Previous close",TRUE)*_FV(Table1[[#This Row],[Company]],"Change (%)",TRUE)*_FV(Table1[[#This Row],[Company]],"Shares outstanding",TRUE)</f>
        <v>-57636232.238950349</v>
      </c>
      <c r="P215" s="7">
        <f>(_FV(Table1[[#This Row],[Company]],"Price")-_FV(Table1[[#This Row],[Company]],"52 week low",TRUE))/_FV(Table1[[#This Row],[Company]],"Price",TRUE)</f>
        <v>0.2881571562207671</v>
      </c>
      <c r="Q215" s="3">
        <f>_FV(Table1[[#This Row],[Company]],"52 week low",TRUE)</f>
        <v>38.048000000000002</v>
      </c>
      <c r="R215" s="3">
        <f>_FV(Table1[[#This Row],[Company]],"Low")</f>
        <v>53.32</v>
      </c>
      <c r="S215" s="14">
        <f>_FV(Table1[[#This Row],[Company]],"Price")</f>
        <v>53.45</v>
      </c>
      <c r="T215" s="3">
        <f>_FV(Table1[[#This Row],[Company]],"High")</f>
        <v>53.76</v>
      </c>
      <c r="U215" s="3">
        <f>_FV(Table1[[#This Row],[Company]],"52 week high",TRUE)</f>
        <v>59.58</v>
      </c>
      <c r="V215" s="7">
        <f>(_FV(Table1[[#This Row],[Company]],"52 week high",TRUE)-_FV(Table1[[#This Row],[Company]],"Price"))/_FV(Table1[[#This Row],[Company]],"Price",TRUE)</f>
        <v>0.1146866230121608</v>
      </c>
      <c r="W215" s="7">
        <f>((_FV(Table1[[#This Row],[Company]],"Price")-_FV(Table1[[#This Row],[Company]],"52 week low",TRUE))/(Table1[year range]*_FV(Table1[[#This Row],[Company]],"Price")))</f>
        <v>0.71530744937767066</v>
      </c>
      <c r="X215" s="7">
        <f>((_FV(Table1[[#This Row],[Company]],"Price")-_FV(Table1[[#This Row],[Company]],"Low",TRUE))/(_FV(Table1[[#This Row],[Company]],"High",TRUE)-_FV(Table1[[#This Row],[Company]],"Low",TRUE)))</f>
        <v>0.2954545454545528</v>
      </c>
      <c r="Y215" s="3">
        <f>_FV(Table1[[#This Row],[Company]],"Previous close",TRUE)</f>
        <v>53.57</v>
      </c>
      <c r="Z215" s="17">
        <f>_FV(Table1[[#This Row],[Company]],"Change")</f>
        <v>-0.12</v>
      </c>
      <c r="AA215" s="3">
        <f>_FV(Table1[[#This Row],[Company]],"Open")</f>
        <v>53.54</v>
      </c>
      <c r="AB215" s="1">
        <v>5.8396000000000003E-2</v>
      </c>
      <c r="AC215" s="6">
        <f>_FV(Table1[[#This Row],[Company]],"Volume")</f>
        <v>77783</v>
      </c>
      <c r="AD215" s="6">
        <f>_FV(Table1[[#This Row],[Company]],"Volume average",TRUE)</f>
        <v>1405964.8095238099</v>
      </c>
      <c r="AE215" s="1" t="str">
        <f>_FV(Table1[[#This Row],[Company]],"Year founded",TRUE)</f>
        <v>1933</v>
      </c>
      <c r="AF215" s="6">
        <f>_FV(Table1[[#This Row],[Company]],"Shares outstanding",TRUE)</f>
        <v>480314743.71775198</v>
      </c>
      <c r="AG215" s="1" t="str">
        <f>_FV(Table1[[#This Row],[Company]],"Exchange")</f>
        <v>NYSE</v>
      </c>
      <c r="AH215" s="1" t="str">
        <f>_FV(Table1[[#This Row],[Company]],"Industry")</f>
        <v>Beverages - Wineries &amp; Distilleries</v>
      </c>
    </row>
    <row r="216" spans="1:34" ht="16.5" x14ac:dyDescent="0.25">
      <c r="A216" s="1">
        <v>484</v>
      </c>
      <c r="B216" s="2" t="e" vm="217">
        <v>#VALUE!</v>
      </c>
      <c r="C216" s="1" t="str">
        <f>_FV(Table1[[#This Row],[Company]],"Ticker symbol",TRUE)</f>
        <v>COTY</v>
      </c>
      <c r="D216" s="5">
        <f>_FV(Table1[[#This Row],[Company]],"P/E",TRUE)</f>
        <v>-67.114093999999994</v>
      </c>
      <c r="E216" s="5">
        <f>_FV(Table1[[#This Row],[Company]],"Beta")</f>
        <v>0.27768599999999999</v>
      </c>
      <c r="F216" s="7">
        <f>ABS(_FV(Table1[[#This Row],[Company]],"Change (%)",TRUE)/_FV(Table1[[#This Row],[Company]],"Beta"))</f>
        <v>8.0162485685270415E-3</v>
      </c>
      <c r="G216" s="7">
        <f>_FV(Table1[[#This Row],[Company]],"Change (%)",TRUE)</f>
        <v>-2.2260000000000001E-3</v>
      </c>
      <c r="H216" s="7">
        <f>_FV(Table1[[#This Row],[Company]],"Volume")/_FV(Table1[[#This Row],[Company]],"Volume average",TRUE)</f>
        <v>0.24691844911152733</v>
      </c>
      <c r="I216" s="7">
        <f>(Table1[% volume]/(Table1[[#Totals],[% volume]]))</f>
        <v>0.87319613442406419</v>
      </c>
      <c r="J216" s="7">
        <f>_FV(Table1[[#This Row],[Company]],"Volume")/_FV(Table1[[#This Row],[Company]],"Shares outstanding",TRUE)</f>
        <v>1.8437337039261617E-3</v>
      </c>
      <c r="K216" s="7">
        <f>(_FV(Table1[[#This Row],[Company]],"52 week high",TRUE)-_FV(Table1[[#This Row],[Company]],"52 week low",TRUE))/_FV(Table1[[#This Row],[Company]],"Price")</f>
        <v>0.6513011152416357</v>
      </c>
      <c r="L216" s="7">
        <f>(_FV(Table1[[#This Row],[Company]],"High",TRUE)-_FV(Table1[[#This Row],[Company]],"Low",TRUE))/_FV(Table1[[#This Row],[Company]],"Price")</f>
        <v>2.0000000000000011E-2</v>
      </c>
      <c r="M216" s="7">
        <f>(Table1[day range]/Table1[year range])</f>
        <v>3.0707762557077641E-2</v>
      </c>
      <c r="N216" s="9">
        <f>_FV(Table1[[#This Row],[Company]],"Market cap",TRUE)</f>
        <v>10090974092.615</v>
      </c>
      <c r="O216" s="9">
        <f>_FV(Table1[[#This Row],[Company]],"Previous close",TRUE)*_FV(Table1[[#This Row],[Company]],"Change (%)",TRUE)*_FV(Table1[[#This Row],[Company]],"Shares outstanding",TRUE)</f>
        <v>-22462508.330161002</v>
      </c>
      <c r="P216" s="7">
        <f>(_FV(Table1[[#This Row],[Company]],"Price")-_FV(Table1[[#This Row],[Company]],"52 week low",TRUE))/_FV(Table1[[#This Row],[Company]],"Price",TRUE)</f>
        <v>3.94052044609665E-2</v>
      </c>
      <c r="Q216" s="3">
        <f>_FV(Table1[[#This Row],[Company]],"52 week low",TRUE)</f>
        <v>12.92</v>
      </c>
      <c r="R216" s="3">
        <f>_FV(Table1[[#This Row],[Company]],"Low")</f>
        <v>13.281000000000001</v>
      </c>
      <c r="S216" s="14">
        <f>_FV(Table1[[#This Row],[Company]],"Price")</f>
        <v>13.45</v>
      </c>
      <c r="T216" s="3">
        <f>_FV(Table1[[#This Row],[Company]],"High")</f>
        <v>13.55</v>
      </c>
      <c r="U216" s="3">
        <f>_FV(Table1[[#This Row],[Company]],"52 week high",TRUE)</f>
        <v>21.68</v>
      </c>
      <c r="V216" s="7">
        <f>(_FV(Table1[[#This Row],[Company]],"52 week high",TRUE)-_FV(Table1[[#This Row],[Company]],"Price"))/_FV(Table1[[#This Row],[Company]],"Price",TRUE)</f>
        <v>0.61189591078066918</v>
      </c>
      <c r="W216" s="7">
        <f>((_FV(Table1[[#This Row],[Company]],"Price")-_FV(Table1[[#This Row],[Company]],"52 week low",TRUE))/(Table1[year range]*_FV(Table1[[#This Row],[Company]],"Price")))</f>
        <v>6.0502283105022758E-2</v>
      </c>
      <c r="X216" s="7">
        <f>((_FV(Table1[[#This Row],[Company]],"Price")-_FV(Table1[[#This Row],[Company]],"Low",TRUE))/(_FV(Table1[[#This Row],[Company]],"High",TRUE)-_FV(Table1[[#This Row],[Company]],"Low",TRUE)))</f>
        <v>0.62825278810408414</v>
      </c>
      <c r="Y216" s="3">
        <f>_FV(Table1[[#This Row],[Company]],"Previous close",TRUE)</f>
        <v>13.48</v>
      </c>
      <c r="Z216" s="17">
        <f>_FV(Table1[[#This Row],[Company]],"Change")</f>
        <v>-0.03</v>
      </c>
      <c r="AA216" s="3">
        <f>_FV(Table1[[#This Row],[Company]],"Open")</f>
        <v>13.5</v>
      </c>
      <c r="AB216" s="1">
        <v>2.614E-2</v>
      </c>
      <c r="AC216" s="6">
        <f>_FV(Table1[[#This Row],[Company]],"Volume")</f>
        <v>1380198</v>
      </c>
      <c r="AD216" s="6">
        <f>_FV(Table1[[#This Row],[Company]],"Volume average",TRUE)</f>
        <v>5589691.6774193598</v>
      </c>
      <c r="AE216" s="1" t="str">
        <f>_FV(Table1[[#This Row],[Company]],"Year founded",TRUE)</f>
        <v>1904</v>
      </c>
      <c r="AF216" s="6">
        <f>_FV(Table1[[#This Row],[Company]],"Shares outstanding",TRUE)</f>
        <v>748588582.53820503</v>
      </c>
      <c r="AG216" s="1" t="str">
        <f>_FV(Table1[[#This Row],[Company]],"Exchange")</f>
        <v>NYSE</v>
      </c>
      <c r="AH216" s="1" t="str">
        <f>_FV(Table1[[#This Row],[Company]],"Industry")</f>
        <v>Household &amp; Personal Products</v>
      </c>
    </row>
    <row r="217" spans="1:34" ht="16.5" x14ac:dyDescent="0.25">
      <c r="A217" s="1">
        <v>375</v>
      </c>
      <c r="B217" s="2" t="e" vm="218">
        <v>#VALUE!</v>
      </c>
      <c r="C217" s="1" t="str">
        <f>_FV(Table1[[#This Row],[Company]],"Ticker symbol",TRUE)</f>
        <v>XYL</v>
      </c>
      <c r="D217" s="5">
        <f>_FV(Table1[[#This Row],[Company]],"P/E",TRUE)</f>
        <v>37.313433000000003</v>
      </c>
      <c r="E217" s="5">
        <f>_FV(Table1[[#This Row],[Company]],"Beta")</f>
        <v>1.257034</v>
      </c>
      <c r="F217" s="7">
        <f>ABS(_FV(Table1[[#This Row],[Company]],"Change (%)",TRUE)/_FV(Table1[[#This Row],[Company]],"Beta"))</f>
        <v>1.7628799221023458E-3</v>
      </c>
      <c r="G217" s="7">
        <f>_FV(Table1[[#This Row],[Company]],"Change (%)",TRUE)</f>
        <v>-2.2160000000000001E-3</v>
      </c>
      <c r="H217" s="7">
        <f>_FV(Table1[[#This Row],[Company]],"Volume")/_FV(Table1[[#This Row],[Company]],"Volume average",TRUE)</f>
        <v>0.14192065616028998</v>
      </c>
      <c r="I217" s="7">
        <f>(Table1[% volume]/(Table1[[#Totals],[% volume]]))</f>
        <v>0.50188460522088452</v>
      </c>
      <c r="J217" s="7">
        <f>_FV(Table1[[#This Row],[Company]],"Volume")/_FV(Table1[[#This Row],[Company]],"Shares outstanding",TRUE)</f>
        <v>9.4699295701484423E-4</v>
      </c>
      <c r="K217" s="7">
        <f>(_FV(Table1[[#This Row],[Company]],"52 week high",TRUE)-_FV(Table1[[#This Row],[Company]],"52 week low",TRUE))/_FV(Table1[[#This Row],[Company]],"Price")</f>
        <v>0.27763261039979092</v>
      </c>
      <c r="L217" s="7">
        <f>(_FV(Table1[[#This Row],[Company]],"High",TRUE)-_FV(Table1[[#This Row],[Company]],"Low",TRUE))/_FV(Table1[[#This Row],[Company]],"Price")</f>
        <v>1.0256075254768703E-2</v>
      </c>
      <c r="M217" s="7">
        <f>(Table1[day range]/Table1[year range])</f>
        <v>3.6941176470588075E-2</v>
      </c>
      <c r="N217" s="9">
        <f>_FV(Table1[[#This Row],[Company]],"Market cap",TRUE)</f>
        <v>13729977064.440001</v>
      </c>
      <c r="O217" s="9">
        <f>_FV(Table1[[#This Row],[Company]],"Previous close",TRUE)*_FV(Table1[[#This Row],[Company]],"Change (%)",TRUE)*_FV(Table1[[#This Row],[Company]],"Shares outstanding",TRUE)</f>
        <v>-30425629.17479898</v>
      </c>
      <c r="P217" s="7">
        <f>(_FV(Table1[[#This Row],[Company]],"Price")-_FV(Table1[[#This Row],[Company]],"52 week low",TRUE))/_FV(Table1[[#This Row],[Company]],"Price",TRUE)</f>
        <v>0.23464854977789398</v>
      </c>
      <c r="Q217" s="3">
        <f>_FV(Table1[[#This Row],[Company]],"52 week low",TRUE)</f>
        <v>58.58</v>
      </c>
      <c r="R217" s="3">
        <f>_FV(Table1[[#This Row],[Company]],"Low")</f>
        <v>75.87</v>
      </c>
      <c r="S217" s="14">
        <f>_FV(Table1[[#This Row],[Company]],"Price")</f>
        <v>76.540000000000006</v>
      </c>
      <c r="T217" s="3">
        <f>_FV(Table1[[#This Row],[Company]],"High")</f>
        <v>76.655000000000001</v>
      </c>
      <c r="U217" s="3">
        <f>_FV(Table1[[#This Row],[Company]],"52 week high",TRUE)</f>
        <v>79.83</v>
      </c>
      <c r="V217" s="7">
        <f>(_FV(Table1[[#This Row],[Company]],"52 week high",TRUE)-_FV(Table1[[#This Row],[Company]],"Price"))/_FV(Table1[[#This Row],[Company]],"Price",TRUE)</f>
        <v>4.2984060621896941E-2</v>
      </c>
      <c r="W217" s="7">
        <f>((_FV(Table1[[#This Row],[Company]],"Price")-_FV(Table1[[#This Row],[Company]],"52 week low",TRUE))/(Table1[year range]*_FV(Table1[[#This Row],[Company]],"Price")))</f>
        <v>0.84517647058823564</v>
      </c>
      <c r="X217" s="7">
        <f>((_FV(Table1[[#This Row],[Company]],"Price")-_FV(Table1[[#This Row],[Company]],"Low",TRUE))/(_FV(Table1[[#This Row],[Company]],"High",TRUE)-_FV(Table1[[#This Row],[Company]],"Low",TRUE)))</f>
        <v>0.85350318471338171</v>
      </c>
      <c r="Y217" s="3">
        <f>_FV(Table1[[#This Row],[Company]],"Previous close",TRUE)</f>
        <v>76.709999999999994</v>
      </c>
      <c r="Z217" s="17">
        <f>_FV(Table1[[#This Row],[Company]],"Change")</f>
        <v>-0.17</v>
      </c>
      <c r="AA217" s="3">
        <f>_FV(Table1[[#This Row],[Company]],"Open")</f>
        <v>76.599999999999994</v>
      </c>
      <c r="AB217" s="1">
        <v>5.2540999999999997E-2</v>
      </c>
      <c r="AC217" s="6">
        <f>_FV(Table1[[#This Row],[Company]],"Volume")</f>
        <v>169498</v>
      </c>
      <c r="AD217" s="6">
        <f>_FV(Table1[[#This Row],[Company]],"Volume average",TRUE)</f>
        <v>1194315.2222222199</v>
      </c>
      <c r="AE217" s="1" t="str">
        <f>_FV(Table1[[#This Row],[Company]],"Year founded",TRUE)</f>
        <v>2011</v>
      </c>
      <c r="AF217" s="6">
        <f>_FV(Table1[[#This Row],[Company]],"Shares outstanding",TRUE)</f>
        <v>178985491.649589</v>
      </c>
      <c r="AG217" s="1" t="str">
        <f>_FV(Table1[[#This Row],[Company]],"Exchange")</f>
        <v>NYSE</v>
      </c>
      <c r="AH217" s="1" t="str">
        <f>_FV(Table1[[#This Row],[Company]],"Industry")</f>
        <v>Diversified Industrials</v>
      </c>
    </row>
    <row r="218" spans="1:34" ht="16.5" x14ac:dyDescent="0.25">
      <c r="A218" s="1">
        <v>216</v>
      </c>
      <c r="B218" s="2" t="e" vm="219">
        <v>#VALUE!</v>
      </c>
      <c r="C218" s="1" t="str">
        <f>_FV(Table1[[#This Row],[Company]],"Ticker symbol",TRUE)</f>
        <v>IR</v>
      </c>
      <c r="D218" s="5">
        <f>_FV(Table1[[#This Row],[Company]],"P/E",TRUE)</f>
        <v>17.211704000000001</v>
      </c>
      <c r="E218" s="5">
        <f>_FV(Table1[[#This Row],[Company]],"Beta")</f>
        <v>1.3477520000000001</v>
      </c>
      <c r="F218" s="7">
        <f>ABS(_FV(Table1[[#This Row],[Company]],"Change (%)",TRUE)/_FV(Table1[[#This Row],[Company]],"Beta"))</f>
        <v>1.5974749063625948E-3</v>
      </c>
      <c r="G218" s="7">
        <f>_FV(Table1[[#This Row],[Company]],"Change (%)",TRUE)</f>
        <v>-2.153E-3</v>
      </c>
      <c r="H218" s="7">
        <f>_FV(Table1[[#This Row],[Company]],"Volume")/_FV(Table1[[#This Row],[Company]],"Volume average",TRUE)</f>
        <v>0.17789710664990024</v>
      </c>
      <c r="I218" s="7">
        <f>(Table1[% volume]/(Table1[[#Totals],[% volume]]))</f>
        <v>0.62911081132603153</v>
      </c>
      <c r="J218" s="7">
        <f>_FV(Table1[[#This Row],[Company]],"Volume")/_FV(Table1[[#This Row],[Company]],"Shares outstanding",TRUE)</f>
        <v>1.0258439464306953E-3</v>
      </c>
      <c r="K218" s="7">
        <f>(_FV(Table1[[#This Row],[Company]],"52 week high",TRUE)-_FV(Table1[[#This Row],[Company]],"52 week low",TRUE))/_FV(Table1[[#This Row],[Company]],"Price")</f>
        <v>0.19901366485153607</v>
      </c>
      <c r="L218" s="7">
        <f>(_FV(Table1[[#This Row],[Company]],"High",TRUE)-_FV(Table1[[#This Row],[Company]],"Low",TRUE))/_FV(Table1[[#This Row],[Company]],"Price")</f>
        <v>9.2468920168499499E-3</v>
      </c>
      <c r="M218" s="7">
        <f>(Table1[day range]/Table1[year range])</f>
        <v>4.6463603510583651E-2</v>
      </c>
      <c r="N218" s="9">
        <f>_FV(Table1[[#This Row],[Company]],"Market cap",TRUE)</f>
        <v>23873551494.076599</v>
      </c>
      <c r="O218" s="9">
        <f>_FV(Table1[[#This Row],[Company]],"Previous close",TRUE)*_FV(Table1[[#This Row],[Company]],"Change (%)",TRUE)*_FV(Table1[[#This Row],[Company]],"Shares outstanding",TRUE)</f>
        <v>-51399756.366746999</v>
      </c>
      <c r="P218" s="7">
        <f>(_FV(Table1[[#This Row],[Company]],"Price")-_FV(Table1[[#This Row],[Company]],"52 week low",TRUE))/_FV(Table1[[#This Row],[Company]],"Price",TRUE)</f>
        <v>0.1818555429980479</v>
      </c>
      <c r="Q218" s="3">
        <f>_FV(Table1[[#This Row],[Company]],"52 week low",TRUE)</f>
        <v>79.63</v>
      </c>
      <c r="R218" s="3">
        <f>_FV(Table1[[#This Row],[Company]],"Low")</f>
        <v>97.02</v>
      </c>
      <c r="S218" s="14">
        <f>_FV(Table1[[#This Row],[Company]],"Price")</f>
        <v>97.33</v>
      </c>
      <c r="T218" s="3">
        <f>_FV(Table1[[#This Row],[Company]],"High")</f>
        <v>97.92</v>
      </c>
      <c r="U218" s="3">
        <f>_FV(Table1[[#This Row],[Company]],"52 week high",TRUE)</f>
        <v>99</v>
      </c>
      <c r="V218" s="7">
        <f>(_FV(Table1[[#This Row],[Company]],"52 week high",TRUE)-_FV(Table1[[#This Row],[Company]],"Price"))/_FV(Table1[[#This Row],[Company]],"Price",TRUE)</f>
        <v>1.715812185348815E-2</v>
      </c>
      <c r="W218" s="7">
        <f>((_FV(Table1[[#This Row],[Company]],"Price")-_FV(Table1[[#This Row],[Company]],"52 week low",TRUE))/(Table1[year range]*_FV(Table1[[#This Row],[Company]],"Price")))</f>
        <v>0.91378420237480629</v>
      </c>
      <c r="X218" s="7">
        <f>((_FV(Table1[[#This Row],[Company]],"Price")-_FV(Table1[[#This Row],[Company]],"Low",TRUE))/(_FV(Table1[[#This Row],[Company]],"High",TRUE)-_FV(Table1[[#This Row],[Company]],"Low",TRUE)))</f>
        <v>0.34444444444444478</v>
      </c>
      <c r="Y218" s="3">
        <f>_FV(Table1[[#This Row],[Company]],"Previous close",TRUE)</f>
        <v>97.54</v>
      </c>
      <c r="Z218" s="17">
        <f>_FV(Table1[[#This Row],[Company]],"Change")</f>
        <v>-0.21</v>
      </c>
      <c r="AA218" s="3">
        <f>_FV(Table1[[#This Row],[Company]],"Open")</f>
        <v>97.53</v>
      </c>
      <c r="AB218" s="1">
        <v>0.10195899999999999</v>
      </c>
      <c r="AC218" s="6">
        <f>_FV(Table1[[#This Row],[Company]],"Volume")</f>
        <v>251082</v>
      </c>
      <c r="AD218" s="6">
        <f>_FV(Table1[[#This Row],[Company]],"Volume average",TRUE)</f>
        <v>1411388.890625</v>
      </c>
      <c r="AE218" s="1" t="str">
        <f>_FV(Table1[[#This Row],[Company]],"Year founded",TRUE)</f>
        <v>2009</v>
      </c>
      <c r="AF218" s="6">
        <f>_FV(Table1[[#This Row],[Company]],"Shares outstanding",TRUE)</f>
        <v>244756525.46726099</v>
      </c>
      <c r="AG218" s="1" t="str">
        <f>_FV(Table1[[#This Row],[Company]],"Exchange")</f>
        <v>NYSE</v>
      </c>
      <c r="AH218" s="1" t="str">
        <f>_FV(Table1[[#This Row],[Company]],"Industry")</f>
        <v>Diversified Industrials</v>
      </c>
    </row>
    <row r="219" spans="1:34" ht="16.5" x14ac:dyDescent="0.25">
      <c r="A219" s="1">
        <v>40</v>
      </c>
      <c r="B219" s="2" t="e" vm="220">
        <v>#VALUE!</v>
      </c>
      <c r="C219" s="1" t="str">
        <f>_FV(Table1[[#This Row],[Company]],"Ticker symbol",TRUE)</f>
        <v>IBM</v>
      </c>
      <c r="D219" s="5">
        <f>_FV(Table1[[#This Row],[Company]],"P/E",TRUE)</f>
        <v>23.419204000000001</v>
      </c>
      <c r="E219" s="5">
        <f>_FV(Table1[[#This Row],[Company]],"Beta")</f>
        <v>0.89253000000000005</v>
      </c>
      <c r="F219" s="7">
        <f>ABS(_FV(Table1[[#This Row],[Company]],"Change (%)",TRUE)/_FV(Table1[[#This Row],[Company]],"Beta"))</f>
        <v>2.3237314151905255E-3</v>
      </c>
      <c r="G219" s="7">
        <f>_FV(Table1[[#This Row],[Company]],"Change (%)",TRUE)</f>
        <v>-2.0739999999999999E-3</v>
      </c>
      <c r="H219" s="7">
        <f>_FV(Table1[[#This Row],[Company]],"Volume")/_FV(Table1[[#This Row],[Company]],"Volume average",TRUE)</f>
        <v>0.40758992910898484</v>
      </c>
      <c r="I219" s="7">
        <f>(Table1[% volume]/(Table1[[#Totals],[% volume]]))</f>
        <v>1.4413906769979326</v>
      </c>
      <c r="J219" s="7">
        <f>_FV(Table1[[#This Row],[Company]],"Volume")/_FV(Table1[[#This Row],[Company]],"Shares outstanding",TRUE)</f>
        <v>8.3558875688086458E-4</v>
      </c>
      <c r="K219" s="7">
        <f>(_FV(Table1[[#This Row],[Company]],"52 week high",TRUE)-_FV(Table1[[#This Row],[Company]],"52 week low",TRUE))/_FV(Table1[[#This Row],[Company]],"Price")</f>
        <v>0.22949032433905703</v>
      </c>
      <c r="L219" s="7">
        <f>(_FV(Table1[[#This Row],[Company]],"High",TRUE)-_FV(Table1[[#This Row],[Company]],"Low",TRUE))/_FV(Table1[[#This Row],[Company]],"Price")</f>
        <v>7.4952303079857891E-3</v>
      </c>
      <c r="M219" s="7">
        <f>(Table1[day range]/Table1[year range])</f>
        <v>3.266033254156752E-2</v>
      </c>
      <c r="N219" s="9">
        <f>_FV(Table1[[#This Row],[Company]],"Market cap",TRUE)</f>
        <v>133930567648.789</v>
      </c>
      <c r="O219" s="9">
        <f>_FV(Table1[[#This Row],[Company]],"Previous close",TRUE)*_FV(Table1[[#This Row],[Company]],"Change (%)",TRUE)*_FV(Table1[[#This Row],[Company]],"Shares outstanding",TRUE)</f>
        <v>-277771997.30358797</v>
      </c>
      <c r="P219" s="7">
        <f>(_FV(Table1[[#This Row],[Company]],"Price")-_FV(Table1[[#This Row],[Company]],"52 week low",TRUE))/_FV(Table1[[#This Row],[Company]],"Price",TRUE)</f>
        <v>6.3436903788498242E-2</v>
      </c>
      <c r="Q219" s="3">
        <f>_FV(Table1[[#This Row],[Company]],"52 week low",TRUE)</f>
        <v>137.44999999999999</v>
      </c>
      <c r="R219" s="3">
        <f>_FV(Table1[[#This Row],[Company]],"Low")</f>
        <v>146.33000000000001</v>
      </c>
      <c r="S219" s="14">
        <f>_FV(Table1[[#This Row],[Company]],"Price")</f>
        <v>146.76</v>
      </c>
      <c r="T219" s="3">
        <f>_FV(Table1[[#This Row],[Company]],"High")</f>
        <v>147.43</v>
      </c>
      <c r="U219" s="3">
        <f>_FV(Table1[[#This Row],[Company]],"52 week high",TRUE)</f>
        <v>171.13</v>
      </c>
      <c r="V219" s="7">
        <f>(_FV(Table1[[#This Row],[Company]],"52 week high",TRUE)-_FV(Table1[[#This Row],[Company]],"Price"))/_FV(Table1[[#This Row],[Company]],"Price",TRUE)</f>
        <v>0.16605342055055877</v>
      </c>
      <c r="W219" s="7">
        <f>((_FV(Table1[[#This Row],[Company]],"Price")-_FV(Table1[[#This Row],[Company]],"52 week low",TRUE))/(Table1[year range]*_FV(Table1[[#This Row],[Company]],"Price")))</f>
        <v>0.27642517814726841</v>
      </c>
      <c r="X219" s="7">
        <f>((_FV(Table1[[#This Row],[Company]],"Price")-_FV(Table1[[#This Row],[Company]],"Low",TRUE))/(_FV(Table1[[#This Row],[Company]],"High",TRUE)-_FV(Table1[[#This Row],[Company]],"Low",TRUE)))</f>
        <v>0.39090909090907328</v>
      </c>
      <c r="Y219" s="3">
        <f>_FV(Table1[[#This Row],[Company]],"Previous close",TRUE)</f>
        <v>147.065</v>
      </c>
      <c r="Z219" s="17">
        <f>_FV(Table1[[#This Row],[Company]],"Change")</f>
        <v>-0.30499999999999999</v>
      </c>
      <c r="AA219" s="3">
        <f>_FV(Table1[[#This Row],[Company]],"Open")</f>
        <v>147.33000000000001</v>
      </c>
      <c r="AB219" s="1">
        <v>0.519706</v>
      </c>
      <c r="AC219" s="6">
        <f>_FV(Table1[[#This Row],[Company]],"Volume")</f>
        <v>760962</v>
      </c>
      <c r="AD219" s="6">
        <f>_FV(Table1[[#This Row],[Company]],"Volume average",TRUE)</f>
        <v>1866979.3968253999</v>
      </c>
      <c r="AE219" s="1" t="str">
        <f>_FV(Table1[[#This Row],[Company]],"Year founded",TRUE)</f>
        <v>1911</v>
      </c>
      <c r="AF219" s="6">
        <f>_FV(Table1[[#This Row],[Company]],"Shares outstanding",TRUE)</f>
        <v>910689611.04809999</v>
      </c>
      <c r="AG219" s="1" t="str">
        <f>_FV(Table1[[#This Row],[Company]],"Exchange")</f>
        <v>NYSE</v>
      </c>
      <c r="AH219" s="1" t="str">
        <f>_FV(Table1[[#This Row],[Company]],"Industry")</f>
        <v>Information Technology Services</v>
      </c>
    </row>
    <row r="220" spans="1:34" ht="16.5" x14ac:dyDescent="0.25">
      <c r="A220" s="1">
        <v>432</v>
      </c>
      <c r="B220" s="2" t="e" vm="221">
        <v>#VALUE!</v>
      </c>
      <c r="C220" s="1" t="str">
        <f>_FV(Table1[[#This Row],[Company]],"Ticker symbol",TRUE)</f>
        <v>JNPR</v>
      </c>
      <c r="D220" s="5">
        <f>_FV(Table1[[#This Row],[Company]],"P/E",TRUE)</f>
        <v>42.372881</v>
      </c>
      <c r="E220" s="5">
        <f>_FV(Table1[[#This Row],[Company]],"Beta")</f>
        <v>0.93160100000000001</v>
      </c>
      <c r="F220" s="7">
        <f>ABS(_FV(Table1[[#This Row],[Company]],"Change (%)",TRUE)/_FV(Table1[[#This Row],[Company]],"Beta"))</f>
        <v>2.2144673524395102E-3</v>
      </c>
      <c r="G220" s="7">
        <f>_FV(Table1[[#This Row],[Company]],"Change (%)",TRUE)</f>
        <v>-2.0630000000000002E-3</v>
      </c>
      <c r="H220" s="7">
        <f>_FV(Table1[[#This Row],[Company]],"Volume")/_FV(Table1[[#This Row],[Company]],"Volume average",TRUE)</f>
        <v>0.12726441994685503</v>
      </c>
      <c r="I220" s="7">
        <f>(Table1[% volume]/(Table1[[#Totals],[% volume]]))</f>
        <v>0.4500546635829597</v>
      </c>
      <c r="J220" s="7">
        <f>_FV(Table1[[#This Row],[Company]],"Volume")/_FV(Table1[[#This Row],[Company]],"Shares outstanding",TRUE)</f>
        <v>1.8382006393391375E-3</v>
      </c>
      <c r="K220" s="7">
        <f>(_FV(Table1[[#This Row],[Company]],"52 week high",TRUE)-_FV(Table1[[#This Row],[Company]],"52 week low",TRUE))/_FV(Table1[[#This Row],[Company]],"Price")</f>
        <v>0.23834586466165411</v>
      </c>
      <c r="L220" s="7">
        <f>(_FV(Table1[[#This Row],[Company]],"High",TRUE)-_FV(Table1[[#This Row],[Company]],"Low",TRUE))/_FV(Table1[[#This Row],[Company]],"Price")</f>
        <v>1.0902255639097712E-2</v>
      </c>
      <c r="M220" s="7">
        <f>(Table1[day range]/Table1[year range])</f>
        <v>4.5741324921135515E-2</v>
      </c>
      <c r="N220" s="9">
        <f>_FV(Table1[[#This Row],[Company]],"Market cap",TRUE)</f>
        <v>9275232044.9249992</v>
      </c>
      <c r="O220" s="9">
        <f>_FV(Table1[[#This Row],[Company]],"Previous close",TRUE)*_FV(Table1[[#This Row],[Company]],"Change (%)",TRUE)*_FV(Table1[[#This Row],[Company]],"Shares outstanding",TRUE)</f>
        <v>-19134803.708680287</v>
      </c>
      <c r="P220" s="7">
        <f>(_FV(Table1[[#This Row],[Company]],"Price")-_FV(Table1[[#This Row],[Company]],"52 week low",TRUE))/_FV(Table1[[#This Row],[Company]],"Price",TRUE)</f>
        <v>0.11240601503759405</v>
      </c>
      <c r="Q220" s="3">
        <f>_FV(Table1[[#This Row],[Company]],"52 week low",TRUE)</f>
        <v>23.61</v>
      </c>
      <c r="R220" s="3">
        <f>_FV(Table1[[#This Row],[Company]],"Low")</f>
        <v>26.41</v>
      </c>
      <c r="S220" s="14">
        <f>_FV(Table1[[#This Row],[Company]],"Price")</f>
        <v>26.6</v>
      </c>
      <c r="T220" s="3">
        <f>_FV(Table1[[#This Row],[Company]],"High")</f>
        <v>26.7</v>
      </c>
      <c r="U220" s="3">
        <f>_FV(Table1[[#This Row],[Company]],"52 week high",TRUE)</f>
        <v>29.95</v>
      </c>
      <c r="V220" s="7">
        <f>(_FV(Table1[[#This Row],[Company]],"52 week high",TRUE)-_FV(Table1[[#This Row],[Company]],"Price"))/_FV(Table1[[#This Row],[Company]],"Price",TRUE)</f>
        <v>0.12593984962406007</v>
      </c>
      <c r="W220" s="7">
        <f>((_FV(Table1[[#This Row],[Company]],"Price")-_FV(Table1[[#This Row],[Company]],"52 week low",TRUE))/(Table1[year range]*_FV(Table1[[#This Row],[Company]],"Price")))</f>
        <v>0.47160883280757132</v>
      </c>
      <c r="X220" s="7">
        <f>((_FV(Table1[[#This Row],[Company]],"Price")-_FV(Table1[[#This Row],[Company]],"Low",TRUE))/(_FV(Table1[[#This Row],[Company]],"High",TRUE)-_FV(Table1[[#This Row],[Company]],"Low",TRUE)))</f>
        <v>0.65517241379310975</v>
      </c>
      <c r="Y220" s="3">
        <f>_FV(Table1[[#This Row],[Company]],"Previous close",TRUE)</f>
        <v>26.655000000000001</v>
      </c>
      <c r="Z220" s="17">
        <f>_FV(Table1[[#This Row],[Company]],"Change")</f>
        <v>-5.5E-2</v>
      </c>
      <c r="AA220" s="3">
        <f>_FV(Table1[[#This Row],[Company]],"Open")</f>
        <v>26.67</v>
      </c>
      <c r="AB220" s="1">
        <v>4.0960999999999997E-2</v>
      </c>
      <c r="AC220" s="6">
        <f>_FV(Table1[[#This Row],[Company]],"Volume")</f>
        <v>639645</v>
      </c>
      <c r="AD220" s="6">
        <f>_FV(Table1[[#This Row],[Company]],"Volume average",TRUE)</f>
        <v>5026110.2063492099</v>
      </c>
      <c r="AE220" s="1" t="str">
        <f>_FV(Table1[[#This Row],[Company]],"Year founded",TRUE)</f>
        <v>1996</v>
      </c>
      <c r="AF220" s="6">
        <f>_FV(Table1[[#This Row],[Company]],"Shares outstanding",TRUE)</f>
        <v>347973440.06471598</v>
      </c>
      <c r="AG220" s="1" t="str">
        <f>_FV(Table1[[#This Row],[Company]],"Exchange")</f>
        <v>NYSE</v>
      </c>
      <c r="AH220" s="1" t="str">
        <f>_FV(Table1[[#This Row],[Company]],"Industry")</f>
        <v>Communication Equipment</v>
      </c>
    </row>
    <row r="221" spans="1:34" ht="16.5" x14ac:dyDescent="0.25">
      <c r="A221" s="1">
        <v>151</v>
      </c>
      <c r="B221" s="2" t="e" vm="222">
        <v>#VALUE!</v>
      </c>
      <c r="C221" s="1" t="str">
        <f>_FV(Table1[[#This Row],[Company]],"Ticker symbol",TRUE)</f>
        <v>ADI</v>
      </c>
      <c r="D221" s="5">
        <f>_FV(Table1[[#This Row],[Company]],"P/E",TRUE)</f>
        <v>34.129693000000003</v>
      </c>
      <c r="E221" s="5">
        <f>_FV(Table1[[#This Row],[Company]],"Beta")</f>
        <v>1.1942219999999999</v>
      </c>
      <c r="F221" s="7">
        <f>ABS(_FV(Table1[[#This Row],[Company]],"Change (%)",TRUE)/_FV(Table1[[#This Row],[Company]],"Beta"))</f>
        <v>1.6981767209111878E-3</v>
      </c>
      <c r="G221" s="7">
        <f>_FV(Table1[[#This Row],[Company]],"Change (%)",TRUE)</f>
        <v>-2.0280000000000003E-3</v>
      </c>
      <c r="H221" s="7">
        <f>_FV(Table1[[#This Row],[Company]],"Volume")/_FV(Table1[[#This Row],[Company]],"Volume average",TRUE)</f>
        <v>0.1092028867197835</v>
      </c>
      <c r="I221" s="7">
        <f>(Table1[% volume]/(Table1[[#Totals],[% volume]]))</f>
        <v>0.38618231604311609</v>
      </c>
      <c r="J221" s="7">
        <f>_FV(Table1[[#This Row],[Company]],"Volume")/_FV(Table1[[#This Row],[Company]],"Shares outstanding",TRUE)</f>
        <v>6.3901136085801305E-4</v>
      </c>
      <c r="K221" s="7">
        <f>(_FV(Table1[[#This Row],[Company]],"52 week high",TRUE)-_FV(Table1[[#This Row],[Company]],"52 week low",TRUE))/_FV(Table1[[#This Row],[Company]],"Price")</f>
        <v>0.2761633814265394</v>
      </c>
      <c r="L221" s="7">
        <f>(_FV(Table1[[#This Row],[Company]],"High",TRUE)-_FV(Table1[[#This Row],[Company]],"Low",TRUE))/_FV(Table1[[#This Row],[Company]],"Price")</f>
        <v>7.8236130867709412E-3</v>
      </c>
      <c r="M221" s="7">
        <f>(Table1[day range]/Table1[year range])</f>
        <v>2.8329654157468572E-2</v>
      </c>
      <c r="N221" s="9">
        <f>_FV(Table1[[#This Row],[Company]],"Market cap",TRUE)</f>
        <v>36511129424.480003</v>
      </c>
      <c r="O221" s="9">
        <f>_FV(Table1[[#This Row],[Company]],"Previous close",TRUE)*_FV(Table1[[#This Row],[Company]],"Change (%)",TRUE)*_FV(Table1[[#This Row],[Company]],"Shares outstanding",TRUE)</f>
        <v>-74044570.472845435</v>
      </c>
      <c r="P221" s="7">
        <f>(_FV(Table1[[#This Row],[Company]],"Price")-_FV(Table1[[#This Row],[Company]],"52 week low",TRUE))/_FV(Table1[[#This Row],[Company]],"Price",TRUE)</f>
        <v>0.22363340784393421</v>
      </c>
      <c r="Q221" s="3">
        <f>_FV(Table1[[#This Row],[Company]],"52 week low",TRUE)</f>
        <v>76.41</v>
      </c>
      <c r="R221" s="3">
        <f>_FV(Table1[[#This Row],[Company]],"Low")</f>
        <v>97.94</v>
      </c>
      <c r="S221" s="14">
        <f>_FV(Table1[[#This Row],[Company]],"Price")</f>
        <v>98.42</v>
      </c>
      <c r="T221" s="3">
        <f>_FV(Table1[[#This Row],[Company]],"High")</f>
        <v>98.71</v>
      </c>
      <c r="U221" s="3">
        <f>_FV(Table1[[#This Row],[Company]],"52 week high",TRUE)</f>
        <v>103.59</v>
      </c>
      <c r="V221" s="7">
        <f>(_FV(Table1[[#This Row],[Company]],"52 week high",TRUE)-_FV(Table1[[#This Row],[Company]],"Price"))/_FV(Table1[[#This Row],[Company]],"Price",TRUE)</f>
        <v>5.252997358260518E-2</v>
      </c>
      <c r="W221" s="7">
        <f>((_FV(Table1[[#This Row],[Company]],"Price")-_FV(Table1[[#This Row],[Company]],"52 week low",TRUE))/(Table1[year range]*_FV(Table1[[#This Row],[Company]],"Price")))</f>
        <v>0.80978660779985279</v>
      </c>
      <c r="X221" s="7">
        <f>((_FV(Table1[[#This Row],[Company]],"Price")-_FV(Table1[[#This Row],[Company]],"Low",TRUE))/(_FV(Table1[[#This Row],[Company]],"High",TRUE)-_FV(Table1[[#This Row],[Company]],"Low",TRUE)))</f>
        <v>0.6233766233766318</v>
      </c>
      <c r="Y221" s="3">
        <f>_FV(Table1[[#This Row],[Company]],"Previous close",TRUE)</f>
        <v>98.62</v>
      </c>
      <c r="Z221" s="17">
        <f>_FV(Table1[[#This Row],[Company]],"Change")</f>
        <v>-0.2</v>
      </c>
      <c r="AA221" s="3">
        <f>_FV(Table1[[#This Row],[Company]],"Open")</f>
        <v>98.5</v>
      </c>
      <c r="AB221" s="1">
        <v>0.15048</v>
      </c>
      <c r="AC221" s="6">
        <f>_FV(Table1[[#This Row],[Company]],"Volume")</f>
        <v>236575</v>
      </c>
      <c r="AD221" s="6">
        <f>_FV(Table1[[#This Row],[Company]],"Volume average",TRUE)</f>
        <v>2166380.4603174599</v>
      </c>
      <c r="AE221" s="1" t="str">
        <f>_FV(Table1[[#This Row],[Company]],"Year founded",TRUE)</f>
        <v>1965</v>
      </c>
      <c r="AF221" s="6">
        <f>_FV(Table1[[#This Row],[Company]],"Shares outstanding",TRUE)</f>
        <v>370220334.86594999</v>
      </c>
      <c r="AG221" s="1" t="str">
        <f>_FV(Table1[[#This Row],[Company]],"Exchange")</f>
        <v>NASDAQ</v>
      </c>
      <c r="AH221" s="1" t="str">
        <f>_FV(Table1[[#This Row],[Company]],"Industry")</f>
        <v>Semiconductors</v>
      </c>
    </row>
    <row r="222" spans="1:34" ht="16.5" x14ac:dyDescent="0.25">
      <c r="A222" s="1">
        <v>101</v>
      </c>
      <c r="B222" s="2" t="e" vm="223">
        <v>#VALUE!</v>
      </c>
      <c r="C222" s="1" t="str">
        <f>_FV(Table1[[#This Row],[Company]],"Ticker symbol",TRUE)</f>
        <v>CME</v>
      </c>
      <c r="D222" s="5">
        <f>_FV(Table1[[#This Row],[Company]],"P/E",TRUE)</f>
        <v>12.484394999999999</v>
      </c>
      <c r="E222" s="5">
        <f>_FV(Table1[[#This Row],[Company]],"Beta")</f>
        <v>0.62447399999999997</v>
      </c>
      <c r="F222" s="7">
        <f>ABS(_FV(Table1[[#This Row],[Company]],"Change (%)",TRUE)/_FV(Table1[[#This Row],[Company]],"Beta"))</f>
        <v>3.23312099462908E-3</v>
      </c>
      <c r="G222" s="7">
        <f>_FV(Table1[[#This Row],[Company]],"Change (%)",TRUE)</f>
        <v>-2.019E-3</v>
      </c>
      <c r="H222" s="7">
        <f>_FV(Table1[[#This Row],[Company]],"Volume")/_FV(Table1[[#This Row],[Company]],"Volume average",TRUE)</f>
        <v>0.18981167537730098</v>
      </c>
      <c r="I222" s="7">
        <f>(Table1[% volume]/(Table1[[#Totals],[% volume]]))</f>
        <v>0.67124518967455671</v>
      </c>
      <c r="J222" s="7">
        <f>_FV(Table1[[#This Row],[Company]],"Volume")/_FV(Table1[[#This Row],[Company]],"Shares outstanding",TRUE)</f>
        <v>7.2299835880401881E-4</v>
      </c>
      <c r="K222" s="7">
        <f>(_FV(Table1[[#This Row],[Company]],"52 week high",TRUE)-_FV(Table1[[#This Row],[Company]],"52 week low",TRUE))/_FV(Table1[[#This Row],[Company]],"Price")</f>
        <v>0.31451514037023426</v>
      </c>
      <c r="L222" s="7">
        <f>(_FV(Table1[[#This Row],[Company]],"High",TRUE)-_FV(Table1[[#This Row],[Company]],"Low",TRUE))/_FV(Table1[[#This Row],[Company]],"Price")</f>
        <v>1.0910874095868587E-2</v>
      </c>
      <c r="M222" s="7">
        <f>(Table1[day range]/Table1[year range])</f>
        <v>3.4691093354122016E-2</v>
      </c>
      <c r="N222" s="9">
        <f>_FV(Table1[[#This Row],[Company]],"Market cap",TRUE)</f>
        <v>55511191735.470001</v>
      </c>
      <c r="O222" s="9">
        <f>_FV(Table1[[#This Row],[Company]],"Previous close",TRUE)*_FV(Table1[[#This Row],[Company]],"Change (%)",TRUE)*_FV(Table1[[#This Row],[Company]],"Shares outstanding",TRUE)</f>
        <v>-112077096.11391385</v>
      </c>
      <c r="P222" s="7">
        <f>(_FV(Table1[[#This Row],[Company]],"Price")-_FV(Table1[[#This Row],[Company]],"52 week low",TRUE))/_FV(Table1[[#This Row],[Company]],"Price",TRUE)</f>
        <v>0.24573985533897261</v>
      </c>
      <c r="Q222" s="3">
        <f>_FV(Table1[[#This Row],[Company]],"52 week low",TRUE)</f>
        <v>123.05</v>
      </c>
      <c r="R222" s="3">
        <f>_FV(Table1[[#This Row],[Company]],"Low")</f>
        <v>162.07</v>
      </c>
      <c r="S222" s="14">
        <f>_FV(Table1[[#This Row],[Company]],"Price")</f>
        <v>163.13999999999999</v>
      </c>
      <c r="T222" s="3">
        <f>_FV(Table1[[#This Row],[Company]],"High")</f>
        <v>163.85</v>
      </c>
      <c r="U222" s="3">
        <f>_FV(Table1[[#This Row],[Company]],"52 week high",TRUE)</f>
        <v>174.36</v>
      </c>
      <c r="V222" s="7">
        <f>(_FV(Table1[[#This Row],[Company]],"52 week high",TRUE)-_FV(Table1[[#This Row],[Company]],"Price"))/_FV(Table1[[#This Row],[Company]],"Price",TRUE)</f>
        <v>6.8775285031261665E-2</v>
      </c>
      <c r="W222" s="7">
        <f>((_FV(Table1[[#This Row],[Company]],"Price")-_FV(Table1[[#This Row],[Company]],"52 week low",TRUE))/(Table1[year range]*_FV(Table1[[#This Row],[Company]],"Price")))</f>
        <v>0.78132917559929804</v>
      </c>
      <c r="X222" s="7">
        <f>((_FV(Table1[[#This Row],[Company]],"Price")-_FV(Table1[[#This Row],[Company]],"Low",TRUE))/(_FV(Table1[[#This Row],[Company]],"High",TRUE)-_FV(Table1[[#This Row],[Company]],"Low",TRUE)))</f>
        <v>0.60112359550561378</v>
      </c>
      <c r="Y222" s="3">
        <f>_FV(Table1[[#This Row],[Company]],"Previous close",TRUE)</f>
        <v>163.47</v>
      </c>
      <c r="Z222" s="17">
        <f>_FV(Table1[[#This Row],[Company]],"Change")</f>
        <v>-0.33</v>
      </c>
      <c r="AA222" s="3">
        <f>_FV(Table1[[#This Row],[Company]],"Open")</f>
        <v>163.4</v>
      </c>
      <c r="AB222" s="1">
        <v>0.23538200000000001</v>
      </c>
      <c r="AC222" s="6">
        <f>_FV(Table1[[#This Row],[Company]],"Volume")</f>
        <v>245516</v>
      </c>
      <c r="AD222" s="6">
        <f>_FV(Table1[[#This Row],[Company]],"Volume average",TRUE)</f>
        <v>1293471.5396825401</v>
      </c>
      <c r="AE222" s="1" t="str">
        <f>_FV(Table1[[#This Row],[Company]],"Year founded",TRUE)</f>
        <v>1898</v>
      </c>
      <c r="AF222" s="6">
        <f>_FV(Table1[[#This Row],[Company]],"Shares outstanding",TRUE)</f>
        <v>339580300.57790399</v>
      </c>
      <c r="AG222" s="1" t="str">
        <f>_FV(Table1[[#This Row],[Company]],"Exchange")</f>
        <v>NASDAQ</v>
      </c>
      <c r="AH222" s="1" t="str">
        <f>_FV(Table1[[#This Row],[Company]],"Industry")</f>
        <v>Financial Exchanges</v>
      </c>
    </row>
    <row r="223" spans="1:34" ht="16.5" x14ac:dyDescent="0.25">
      <c r="A223" s="1">
        <v>438</v>
      </c>
      <c r="B223" s="2" t="e" vm="224">
        <v>#VALUE!</v>
      </c>
      <c r="C223" s="1" t="str">
        <f>_FV(Table1[[#This Row],[Company]],"Ticker symbol",TRUE)</f>
        <v>SNA</v>
      </c>
      <c r="D223" s="5">
        <f>_FV(Table1[[#This Row],[Company]],"P/E",TRUE)</f>
        <v>16.129031999999999</v>
      </c>
      <c r="E223" s="5">
        <f>_FV(Table1[[#This Row],[Company]],"Beta")</f>
        <v>1.1465689999999999</v>
      </c>
      <c r="F223" s="7">
        <f>ABS(_FV(Table1[[#This Row],[Company]],"Change (%)",TRUE)/_FV(Table1[[#This Row],[Company]],"Beta"))</f>
        <v>1.7434624518890707E-3</v>
      </c>
      <c r="G223" s="7">
        <f>_FV(Table1[[#This Row],[Company]],"Change (%)",TRUE)</f>
        <v>-1.9989999999999999E-3</v>
      </c>
      <c r="H223" s="7">
        <f>_FV(Table1[[#This Row],[Company]],"Volume")/_FV(Table1[[#This Row],[Company]],"Volume average",TRUE)</f>
        <v>0.21834060199712488</v>
      </c>
      <c r="I223" s="7">
        <f>(Table1[% volume]/(Table1[[#Totals],[% volume]]))</f>
        <v>0.77213416145181801</v>
      </c>
      <c r="J223" s="7">
        <f>_FV(Table1[[#This Row],[Company]],"Volume")/_FV(Table1[[#This Row],[Company]],"Shares outstanding",TRUE)</f>
        <v>2.3540529528289825E-3</v>
      </c>
      <c r="K223" s="7">
        <f>(_FV(Table1[[#This Row],[Company]],"52 week high",TRUE)-_FV(Table1[[#This Row],[Company]],"52 week low",TRUE))/_FV(Table1[[#This Row],[Company]],"Price")</f>
        <v>0.26295947219604138</v>
      </c>
      <c r="L223" s="7">
        <f>(_FV(Table1[[#This Row],[Company]],"High",TRUE)-_FV(Table1[[#This Row],[Company]],"Low",TRUE))/_FV(Table1[[#This Row],[Company]],"Price")</f>
        <v>5.1837888784165616E-3</v>
      </c>
      <c r="M223" s="7">
        <f>(Table1[day range]/Table1[year range])</f>
        <v>1.9713261648745425E-2</v>
      </c>
      <c r="N223" s="9">
        <f>_FV(Table1[[#This Row],[Company]],"Market cap",TRUE)</f>
        <v>9583914997.7010002</v>
      </c>
      <c r="O223" s="9">
        <f>_FV(Table1[[#This Row],[Company]],"Previous close",TRUE)*_FV(Table1[[#This Row],[Company]],"Change (%)",TRUE)*_FV(Table1[[#This Row],[Company]],"Shares outstanding",TRUE)</f>
        <v>-19158246.080404289</v>
      </c>
      <c r="P223" s="7">
        <f>(_FV(Table1[[#This Row],[Company]],"Price")-_FV(Table1[[#This Row],[Company]],"52 week low",TRUE))/_FV(Table1[[#This Row],[Company]],"Price",TRUE)</f>
        <v>0.17041705937794521</v>
      </c>
      <c r="Q223" s="3">
        <f>_FV(Table1[[#This Row],[Company]],"52 week low",TRUE)</f>
        <v>140.83000000000001</v>
      </c>
      <c r="R223" s="3">
        <f>_FV(Table1[[#This Row],[Company]],"Low")</f>
        <v>169.54</v>
      </c>
      <c r="S223" s="14">
        <f>_FV(Table1[[#This Row],[Company]],"Price")</f>
        <v>169.76</v>
      </c>
      <c r="T223" s="3">
        <f>_FV(Table1[[#This Row],[Company]],"High")</f>
        <v>170.42</v>
      </c>
      <c r="U223" s="3">
        <f>_FV(Table1[[#This Row],[Company]],"52 week high",TRUE)</f>
        <v>185.47</v>
      </c>
      <c r="V223" s="7">
        <f>(_FV(Table1[[#This Row],[Company]],"52 week high",TRUE)-_FV(Table1[[#This Row],[Company]],"Price"))/_FV(Table1[[#This Row],[Company]],"Price",TRUE)</f>
        <v>9.2542412818096192E-2</v>
      </c>
      <c r="W223" s="7">
        <f>((_FV(Table1[[#This Row],[Company]],"Price")-_FV(Table1[[#This Row],[Company]],"52 week low",TRUE))/(Table1[year range]*_FV(Table1[[#This Row],[Company]],"Price")))</f>
        <v>0.64807347670250881</v>
      </c>
      <c r="X223" s="7">
        <f>((_FV(Table1[[#This Row],[Company]],"Price")-_FV(Table1[[#This Row],[Company]],"Low",TRUE))/(_FV(Table1[[#This Row],[Company]],"High",TRUE)-_FV(Table1[[#This Row],[Company]],"Low",TRUE)))</f>
        <v>0.25</v>
      </c>
      <c r="Y223" s="3">
        <f>_FV(Table1[[#This Row],[Company]],"Previous close",TRUE)</f>
        <v>170.1</v>
      </c>
      <c r="Z223" s="17">
        <f>_FV(Table1[[#This Row],[Company]],"Change")</f>
        <v>-0.34</v>
      </c>
      <c r="AA223" s="3">
        <f>_FV(Table1[[#This Row],[Company]],"Open")</f>
        <v>170.15</v>
      </c>
      <c r="AB223" s="1">
        <v>3.9787999999999997E-2</v>
      </c>
      <c r="AC223" s="6">
        <f>_FV(Table1[[#This Row],[Company]],"Volume")</f>
        <v>132634</v>
      </c>
      <c r="AD223" s="6">
        <f>_FV(Table1[[#This Row],[Company]],"Volume average",TRUE)</f>
        <v>607463.74603174604</v>
      </c>
      <c r="AE223" s="1" t="str">
        <f>_FV(Table1[[#This Row],[Company]],"Year founded",TRUE)</f>
        <v>1920</v>
      </c>
      <c r="AF223" s="6">
        <f>_FV(Table1[[#This Row],[Company]],"Shares outstanding",TRUE)</f>
        <v>56342827.734867699</v>
      </c>
      <c r="AG223" s="1" t="str">
        <f>_FV(Table1[[#This Row],[Company]],"Exchange")</f>
        <v>NYSE</v>
      </c>
      <c r="AH223" s="1" t="str">
        <f>_FV(Table1[[#This Row],[Company]],"Industry")</f>
        <v>Tools &amp; Accessories</v>
      </c>
    </row>
    <row r="224" spans="1:34" ht="16.5" x14ac:dyDescent="0.25">
      <c r="A224" s="1">
        <v>265</v>
      </c>
      <c r="B224" s="2" t="e" vm="225">
        <v>#VALUE!</v>
      </c>
      <c r="C224" s="1" t="str">
        <f>_FV(Table1[[#This Row],[Company]],"Ticker symbol",TRUE)</f>
        <v>DTE</v>
      </c>
      <c r="D224" s="5">
        <f>_FV(Table1[[#This Row],[Company]],"P/E",TRUE)</f>
        <v>17.271156999999999</v>
      </c>
      <c r="E224" s="5">
        <f>_FV(Table1[[#This Row],[Company]],"Beta")</f>
        <v>0.15195800000000001</v>
      </c>
      <c r="F224" s="7">
        <f>ABS(_FV(Table1[[#This Row],[Company]],"Change (%)",TRUE)/_FV(Table1[[#This Row],[Company]],"Beta"))</f>
        <v>1.3122046881375117E-2</v>
      </c>
      <c r="G224" s="7">
        <f>_FV(Table1[[#This Row],[Company]],"Change (%)",TRUE)</f>
        <v>-1.9940000000000001E-3</v>
      </c>
      <c r="H224" s="7">
        <f>_FV(Table1[[#This Row],[Company]],"Volume")/_FV(Table1[[#This Row],[Company]],"Volume average",TRUE)</f>
        <v>0.12016518873008816</v>
      </c>
      <c r="I224" s="7">
        <f>(Table1[% volume]/(Table1[[#Totals],[% volume]]))</f>
        <v>0.42494912255040801</v>
      </c>
      <c r="J224" s="7">
        <f>_FV(Table1[[#This Row],[Company]],"Volume")/_FV(Table1[[#This Row],[Company]],"Shares outstanding",TRUE)</f>
        <v>8.5433382272400696E-4</v>
      </c>
      <c r="K224" s="7">
        <f>(_FV(Table1[[#This Row],[Company]],"52 week high",TRUE)-_FV(Table1[[#This Row],[Company]],"52 week low",TRUE))/_FV(Table1[[#This Row],[Company]],"Price")</f>
        <v>0.20419050213384179</v>
      </c>
      <c r="L224" s="7">
        <f>(_FV(Table1[[#This Row],[Company]],"High",TRUE)-_FV(Table1[[#This Row],[Company]],"Low",TRUE))/_FV(Table1[[#This Row],[Company]],"Price")</f>
        <v>7.718151275765083E-3</v>
      </c>
      <c r="M224" s="7">
        <f>(Table1[day range]/Table1[year range])</f>
        <v>3.7798777098388379E-2</v>
      </c>
      <c r="N224" s="9">
        <f>_FV(Table1[[#This Row],[Company]],"Market cap",TRUE)</f>
        <v>20022249026.099998</v>
      </c>
      <c r="O224" s="9">
        <f>_FV(Table1[[#This Row],[Company]],"Previous close",TRUE)*_FV(Table1[[#This Row],[Company]],"Change (%)",TRUE)*_FV(Table1[[#This Row],[Company]],"Shares outstanding",TRUE)</f>
        <v>-39924364.558043309</v>
      </c>
      <c r="P224" s="7">
        <f>(_FV(Table1[[#This Row],[Company]],"Price")-_FV(Table1[[#This Row],[Company]],"52 week low",TRUE))/_FV(Table1[[#This Row],[Company]],"Price",TRUE)</f>
        <v>0.14417052574230454</v>
      </c>
      <c r="Q224" s="3">
        <f>_FV(Table1[[#This Row],[Company]],"52 week low",TRUE)</f>
        <v>94.252499999999998</v>
      </c>
      <c r="R224" s="3">
        <f>_FV(Table1[[#This Row],[Company]],"Low")</f>
        <v>109.52</v>
      </c>
      <c r="S224" s="14">
        <f>_FV(Table1[[#This Row],[Company]],"Price")</f>
        <v>110.13</v>
      </c>
      <c r="T224" s="3">
        <f>_FV(Table1[[#This Row],[Company]],"High")</f>
        <v>110.37</v>
      </c>
      <c r="U224" s="3">
        <f>_FV(Table1[[#This Row],[Company]],"52 week high",TRUE)</f>
        <v>116.74</v>
      </c>
      <c r="V224" s="7">
        <f>(_FV(Table1[[#This Row],[Company]],"52 week high",TRUE)-_FV(Table1[[#This Row],[Company]],"Price"))/_FV(Table1[[#This Row],[Company]],"Price",TRUE)</f>
        <v>6.0019976391537271E-2</v>
      </c>
      <c r="W224" s="7">
        <f>((_FV(Table1[[#This Row],[Company]],"Price")-_FV(Table1[[#This Row],[Company]],"52 week low",TRUE))/(Table1[year range]*_FV(Table1[[#This Row],[Company]],"Price")))</f>
        <v>0.70605892162312389</v>
      </c>
      <c r="X224" s="7">
        <f>((_FV(Table1[[#This Row],[Company]],"Price")-_FV(Table1[[#This Row],[Company]],"Low",TRUE))/(_FV(Table1[[#This Row],[Company]],"High",TRUE)-_FV(Table1[[#This Row],[Company]],"Low",TRUE)))</f>
        <v>0.71764705882352153</v>
      </c>
      <c r="Y224" s="3">
        <f>_FV(Table1[[#This Row],[Company]],"Previous close",TRUE)</f>
        <v>110.35</v>
      </c>
      <c r="Z224" s="17">
        <f>_FV(Table1[[#This Row],[Company]],"Change")</f>
        <v>-0.22</v>
      </c>
      <c r="AA224" s="3">
        <f>_FV(Table1[[#This Row],[Company]],"Open")</f>
        <v>110.07</v>
      </c>
      <c r="AB224" s="1">
        <v>8.2002000000000005E-2</v>
      </c>
      <c r="AC224" s="6">
        <f>_FV(Table1[[#This Row],[Company]],"Volume")</f>
        <v>155013</v>
      </c>
      <c r="AD224" s="6">
        <f>_FV(Table1[[#This Row],[Company]],"Volume average",TRUE)</f>
        <v>1289999.2222222199</v>
      </c>
      <c r="AE224" s="1" t="str">
        <f>_FV(Table1[[#This Row],[Company]],"Year founded",TRUE)</f>
        <v>1995</v>
      </c>
      <c r="AF224" s="6">
        <f>_FV(Table1[[#This Row],[Company]],"Shares outstanding",TRUE)</f>
        <v>181443126.65246901</v>
      </c>
      <c r="AG224" s="1" t="str">
        <f>_FV(Table1[[#This Row],[Company]],"Exchange")</f>
        <v>NYSE</v>
      </c>
      <c r="AH224" s="1" t="str">
        <f>_FV(Table1[[#This Row],[Company]],"Industry")</f>
        <v>Utilities - Regulated Electric</v>
      </c>
    </row>
    <row r="225" spans="1:34" ht="16.5" x14ac:dyDescent="0.25">
      <c r="A225" s="1">
        <v>285</v>
      </c>
      <c r="B225" s="2" t="e" vm="226">
        <v>#VALUE!</v>
      </c>
      <c r="C225" s="1" t="str">
        <f>_FV(Table1[[#This Row],[Company]],"Ticker symbol",TRUE)</f>
        <v>CTAS</v>
      </c>
      <c r="D225" s="5">
        <f>_FV(Table1[[#This Row],[Company]],"P/E",TRUE)</f>
        <v>29.94012</v>
      </c>
      <c r="E225" s="5">
        <f>_FV(Table1[[#This Row],[Company]],"Beta")</f>
        <v>0.95844399999999996</v>
      </c>
      <c r="F225" s="7">
        <f>ABS(_FV(Table1[[#This Row],[Company]],"Change (%)",TRUE)/_FV(Table1[[#This Row],[Company]],"Beta"))</f>
        <v>2.0731519003718527E-3</v>
      </c>
      <c r="G225" s="7">
        <f>_FV(Table1[[#This Row],[Company]],"Change (%)",TRUE)</f>
        <v>-1.9870000000000001E-3</v>
      </c>
      <c r="H225" s="7">
        <f>_FV(Table1[[#This Row],[Company]],"Volume")/_FV(Table1[[#This Row],[Company]],"Volume average",TRUE)</f>
        <v>0.1181768107440842</v>
      </c>
      <c r="I225" s="7">
        <f>(Table1[% volume]/(Table1[[#Totals],[% volume]]))</f>
        <v>0.41791747312364386</v>
      </c>
      <c r="J225" s="7">
        <f>_FV(Table1[[#This Row],[Company]],"Volume")/_FV(Table1[[#This Row],[Company]],"Shares outstanding",TRUE)</f>
        <v>5.1409870219153132E-4</v>
      </c>
      <c r="K225" s="7">
        <f>(_FV(Table1[[#This Row],[Company]],"52 week high",TRUE)-_FV(Table1[[#This Row],[Company]],"52 week low",TRUE))/_FV(Table1[[#This Row],[Company]],"Price")</f>
        <v>0.38958945671755008</v>
      </c>
      <c r="L225" s="7">
        <f>(_FV(Table1[[#This Row],[Company]],"High",TRUE)-_FV(Table1[[#This Row],[Company]],"Low",TRUE))/_FV(Table1[[#This Row],[Company]],"Price")</f>
        <v>5.3095667014317087E-3</v>
      </c>
      <c r="M225" s="7">
        <f>(Table1[day range]/Table1[year range])</f>
        <v>1.3628620102214705E-2</v>
      </c>
      <c r="N225" s="9">
        <f>_FV(Table1[[#This Row],[Company]],"Market cap",TRUE)</f>
        <v>22481261809.709999</v>
      </c>
      <c r="O225" s="9">
        <f>_FV(Table1[[#This Row],[Company]],"Previous close",TRUE)*_FV(Table1[[#This Row],[Company]],"Change (%)",TRUE)*_FV(Table1[[#This Row],[Company]],"Shares outstanding",TRUE)</f>
        <v>-44670267.215893976</v>
      </c>
      <c r="P225" s="7">
        <f>(_FV(Table1[[#This Row],[Company]],"Price")-_FV(Table1[[#This Row],[Company]],"52 week low",TRUE))/_FV(Table1[[#This Row],[Company]],"Price",TRUE)</f>
        <v>0.38328434625959984</v>
      </c>
      <c r="Q225" s="3">
        <f>_FV(Table1[[#This Row],[Company]],"52 week low",TRUE)</f>
        <v>130.09</v>
      </c>
      <c r="R225" s="3">
        <f>_FV(Table1[[#This Row],[Company]],"Low")</f>
        <v>210.9</v>
      </c>
      <c r="S225" s="14">
        <f>_FV(Table1[[#This Row],[Company]],"Price")</f>
        <v>210.94</v>
      </c>
      <c r="T225" s="3">
        <f>_FV(Table1[[#This Row],[Company]],"High")</f>
        <v>212.02</v>
      </c>
      <c r="U225" s="3">
        <f>_FV(Table1[[#This Row],[Company]],"52 week high",TRUE)</f>
        <v>212.27</v>
      </c>
      <c r="V225" s="7">
        <f>(_FV(Table1[[#This Row],[Company]],"52 week high",TRUE)-_FV(Table1[[#This Row],[Company]],"Price"))/_FV(Table1[[#This Row],[Company]],"Price",TRUE)</f>
        <v>6.3051104579501874E-3</v>
      </c>
      <c r="W225" s="7">
        <f>((_FV(Table1[[#This Row],[Company]],"Price")-_FV(Table1[[#This Row],[Company]],"52 week low",TRUE))/(Table1[year range]*_FV(Table1[[#This Row],[Company]],"Price")))</f>
        <v>0.98381601362861992</v>
      </c>
      <c r="X225" s="7">
        <f>((_FV(Table1[[#This Row],[Company]],"Price")-_FV(Table1[[#This Row],[Company]],"Low",TRUE))/(_FV(Table1[[#This Row],[Company]],"High",TRUE)-_FV(Table1[[#This Row],[Company]],"Low",TRUE)))</f>
        <v>3.5714285714278461E-2</v>
      </c>
      <c r="Y225" s="3">
        <f>_FV(Table1[[#This Row],[Company]],"Previous close",TRUE)</f>
        <v>211.36</v>
      </c>
      <c r="Z225" s="17">
        <f>_FV(Table1[[#This Row],[Company]],"Change")</f>
        <v>-0.42</v>
      </c>
      <c r="AA225" s="3">
        <f>_FV(Table1[[#This Row],[Company]],"Open")</f>
        <v>211.2</v>
      </c>
      <c r="AB225" s="1">
        <v>7.4944999999999998E-2</v>
      </c>
      <c r="AC225" s="6">
        <f>_FV(Table1[[#This Row],[Company]],"Volume")</f>
        <v>54682</v>
      </c>
      <c r="AD225" s="6">
        <f>_FV(Table1[[#This Row],[Company]],"Volume average",TRUE)</f>
        <v>462713.45161290298</v>
      </c>
      <c r="AE225" s="1" t="str">
        <f>_FV(Table1[[#This Row],[Company]],"Year founded",TRUE)</f>
        <v>1968</v>
      </c>
      <c r="AF225" s="6">
        <f>_FV(Table1[[#This Row],[Company]],"Shares outstanding",TRUE)</f>
        <v>106364789.03155801</v>
      </c>
      <c r="AG225" s="1" t="str">
        <f>_FV(Table1[[#This Row],[Company]],"Exchange")</f>
        <v>NASDAQ</v>
      </c>
      <c r="AH225" s="1" t="str">
        <f>_FV(Table1[[#This Row],[Company]],"Industry")</f>
        <v>Business Services</v>
      </c>
    </row>
    <row r="226" spans="1:34" ht="16.5" x14ac:dyDescent="0.25">
      <c r="A226" s="1">
        <v>247</v>
      </c>
      <c r="B226" s="2" t="e" vm="227">
        <v>#VALUE!</v>
      </c>
      <c r="C226" s="1" t="str">
        <f>_FV(Table1[[#This Row],[Company]],"Ticker symbol",TRUE)</f>
        <v>NUE</v>
      </c>
      <c r="D226" s="5">
        <f>_FV(Table1[[#This Row],[Company]],"P/E",TRUE)</f>
        <v>15.649452</v>
      </c>
      <c r="E226" s="5">
        <f>_FV(Table1[[#This Row],[Company]],"Beta")</f>
        <v>1.569415</v>
      </c>
      <c r="F226" s="7">
        <f>ABS(_FV(Table1[[#This Row],[Company]],"Change (%)",TRUE)/_FV(Table1[[#This Row],[Company]],"Beta"))</f>
        <v>1.1845177980330252E-3</v>
      </c>
      <c r="G226" s="7">
        <f>_FV(Table1[[#This Row],[Company]],"Change (%)",TRUE)</f>
        <v>-1.8590000000000002E-3</v>
      </c>
      <c r="H226" s="7">
        <f>_FV(Table1[[#This Row],[Company]],"Volume")/_FV(Table1[[#This Row],[Company]],"Volume average",TRUE)</f>
        <v>0.20512134185312911</v>
      </c>
      <c r="I226" s="7">
        <f>(Table1[% volume]/(Table1[[#Totals],[% volume]]))</f>
        <v>0.72538590550246407</v>
      </c>
      <c r="J226" s="7">
        <f>_FV(Table1[[#This Row],[Company]],"Volume")/_FV(Table1[[#This Row],[Company]],"Shares outstanding",TRUE)</f>
        <v>1.3456678140510543E-3</v>
      </c>
      <c r="K226" s="7">
        <f>(_FV(Table1[[#This Row],[Company]],"52 week high",TRUE)-_FV(Table1[[#This Row],[Company]],"52 week low",TRUE))/_FV(Table1[[#This Row],[Company]],"Price")</f>
        <v>0.29199006519714377</v>
      </c>
      <c r="L226" s="7">
        <f>(_FV(Table1[[#This Row],[Company]],"High",TRUE)-_FV(Table1[[#This Row],[Company]],"Low",TRUE))/_FV(Table1[[#This Row],[Company]],"Price")</f>
        <v>1.3039428748835596E-2</v>
      </c>
      <c r="M226" s="7">
        <f>(Table1[day range]/Table1[year range])</f>
        <v>4.4657097288675653E-2</v>
      </c>
      <c r="N226" s="9">
        <f>_FV(Table1[[#This Row],[Company]],"Market cap",TRUE)</f>
        <v>20490417346.753799</v>
      </c>
      <c r="O226" s="9">
        <f>_FV(Table1[[#This Row],[Company]],"Previous close",TRUE)*_FV(Table1[[#This Row],[Company]],"Change (%)",TRUE)*_FV(Table1[[#This Row],[Company]],"Shares outstanding",TRUE)</f>
        <v>-38091685.847615339</v>
      </c>
      <c r="P226" s="7">
        <f>(_FV(Table1[[#This Row],[Company]],"Price")-_FV(Table1[[#This Row],[Company]],"52 week low",TRUE))/_FV(Table1[[#This Row],[Company]],"Price",TRUE)</f>
        <v>0.19791990065197143</v>
      </c>
      <c r="Q226" s="3">
        <f>_FV(Table1[[#This Row],[Company]],"52 week low",TRUE)</f>
        <v>51.67</v>
      </c>
      <c r="R226" s="3">
        <f>_FV(Table1[[#This Row],[Company]],"Low")</f>
        <v>64.12</v>
      </c>
      <c r="S226" s="14">
        <f>_FV(Table1[[#This Row],[Company]],"Price")</f>
        <v>64.42</v>
      </c>
      <c r="T226" s="3">
        <f>_FV(Table1[[#This Row],[Company]],"High")</f>
        <v>64.959999999999994</v>
      </c>
      <c r="U226" s="3">
        <f>_FV(Table1[[#This Row],[Company]],"52 week high",TRUE)</f>
        <v>70.48</v>
      </c>
      <c r="V226" s="7">
        <f>(_FV(Table1[[#This Row],[Company]],"52 week high",TRUE)-_FV(Table1[[#This Row],[Company]],"Price"))/_FV(Table1[[#This Row],[Company]],"Price",TRUE)</f>
        <v>9.4070164545172336E-2</v>
      </c>
      <c r="W226" s="7">
        <f>((_FV(Table1[[#This Row],[Company]],"Price")-_FV(Table1[[#This Row],[Company]],"52 week low",TRUE))/(Table1[year range]*_FV(Table1[[#This Row],[Company]],"Price")))</f>
        <v>0.67783094098883567</v>
      </c>
      <c r="X226" s="7">
        <f>((_FV(Table1[[#This Row],[Company]],"Price")-_FV(Table1[[#This Row],[Company]],"Low",TRUE))/(_FV(Table1[[#This Row],[Company]],"High",TRUE)-_FV(Table1[[#This Row],[Company]],"Low",TRUE)))</f>
        <v>0.35714285714285837</v>
      </c>
      <c r="Y226" s="3">
        <f>_FV(Table1[[#This Row],[Company]],"Previous close",TRUE)</f>
        <v>64.540000000000006</v>
      </c>
      <c r="Z226" s="17">
        <f>_FV(Table1[[#This Row],[Company]],"Change")</f>
        <v>-0.12</v>
      </c>
      <c r="AA226" s="3">
        <f>_FV(Table1[[#This Row],[Company]],"Open")</f>
        <v>64.680000000000007</v>
      </c>
      <c r="AB226" s="1">
        <v>8.9245000000000005E-2</v>
      </c>
      <c r="AC226" s="6">
        <f>_FV(Table1[[#This Row],[Company]],"Volume")</f>
        <v>427228</v>
      </c>
      <c r="AD226" s="6">
        <f>_FV(Table1[[#This Row],[Company]],"Volume average",TRUE)</f>
        <v>2082806.1875</v>
      </c>
      <c r="AE226" s="1" t="str">
        <f>_FV(Table1[[#This Row],[Company]],"Year founded",TRUE)</f>
        <v>1958</v>
      </c>
      <c r="AF226" s="6">
        <f>_FV(Table1[[#This Row],[Company]],"Shares outstanding",TRUE)</f>
        <v>317483999.79475999</v>
      </c>
      <c r="AG226" s="1" t="str">
        <f>_FV(Table1[[#This Row],[Company]],"Exchange")</f>
        <v>NYSE</v>
      </c>
      <c r="AH226" s="1" t="str">
        <f>_FV(Table1[[#This Row],[Company]],"Industry")</f>
        <v>Steel</v>
      </c>
    </row>
    <row r="227" spans="1:34" ht="16.5" x14ac:dyDescent="0.25">
      <c r="A227" s="1">
        <v>166</v>
      </c>
      <c r="B227" s="2" t="e" vm="228">
        <v>#VALUE!</v>
      </c>
      <c r="C227" s="1" t="str">
        <f>_FV(Table1[[#This Row],[Company]],"Ticker symbol",TRUE)</f>
        <v>HCA</v>
      </c>
      <c r="D227" s="5">
        <f>_FV(Table1[[#This Row],[Company]],"P/E",TRUE)</f>
        <v>16.155089</v>
      </c>
      <c r="E227" s="5">
        <f>_FV(Table1[[#This Row],[Company]],"Beta")</f>
        <v>0.54014899999999999</v>
      </c>
      <c r="F227" s="7">
        <f>ABS(_FV(Table1[[#This Row],[Company]],"Change (%)",TRUE)/_FV(Table1[[#This Row],[Company]],"Beta"))</f>
        <v>3.4323862489794485E-3</v>
      </c>
      <c r="G227" s="7">
        <f>_FV(Table1[[#This Row],[Company]],"Change (%)",TRUE)</f>
        <v>-1.8540000000000002E-3</v>
      </c>
      <c r="H227" s="7">
        <f>_FV(Table1[[#This Row],[Company]],"Volume")/_FV(Table1[[#This Row],[Company]],"Volume average",TRUE)</f>
        <v>0.35495062013719036</v>
      </c>
      <c r="I227" s="7">
        <f>(Table1[% volume]/(Table1[[#Totals],[% volume]]))</f>
        <v>1.2552383612098004</v>
      </c>
      <c r="J227" s="7">
        <f>_FV(Table1[[#This Row],[Company]],"Volume")/_FV(Table1[[#This Row],[Company]],"Shares outstanding",TRUE)</f>
        <v>1.6859616417919548E-3</v>
      </c>
      <c r="K227" s="7">
        <f>(_FV(Table1[[#This Row],[Company]],"52 week high",TRUE)-_FV(Table1[[#This Row],[Company]],"52 week low",TRUE))/_FV(Table1[[#This Row],[Company]],"Price")</f>
        <v>0.46374119650181861</v>
      </c>
      <c r="L227" s="7">
        <f>(_FV(Table1[[#This Row],[Company]],"High",TRUE)-_FV(Table1[[#This Row],[Company]],"Low",TRUE))/_FV(Table1[[#This Row],[Company]],"Price")</f>
        <v>1.1686401981270949E-2</v>
      </c>
      <c r="M227" s="7">
        <f>(Table1[day range]/Table1[year range])</f>
        <v>2.5200267022697259E-2</v>
      </c>
      <c r="N227" s="9">
        <f>_FV(Table1[[#This Row],[Company]],"Market cap",TRUE)</f>
        <v>44681459520</v>
      </c>
      <c r="O227" s="9">
        <f>_FV(Table1[[#This Row],[Company]],"Previous close",TRUE)*_FV(Table1[[#This Row],[Company]],"Change (%)",TRUE)*_FV(Table1[[#This Row],[Company]],"Shares outstanding",TRUE)</f>
        <v>-82839425.950080037</v>
      </c>
      <c r="P227" s="7">
        <f>(_FV(Table1[[#This Row],[Company]],"Price")-_FV(Table1[[#This Row],[Company]],"52 week low",TRUE))/_FV(Table1[[#This Row],[Company]],"Price",TRUE)</f>
        <v>0.44911384567757912</v>
      </c>
      <c r="Q227" s="3">
        <f>_FV(Table1[[#This Row],[Company]],"52 week low",TRUE)</f>
        <v>71.180000000000007</v>
      </c>
      <c r="R227" s="3">
        <f>_FV(Table1[[#This Row],[Company]],"Low")</f>
        <v>129.1</v>
      </c>
      <c r="S227" s="14">
        <f>_FV(Table1[[#This Row],[Company]],"Price")</f>
        <v>129.21</v>
      </c>
      <c r="T227" s="3">
        <f>_FV(Table1[[#This Row],[Company]],"High")</f>
        <v>130.61000000000001</v>
      </c>
      <c r="U227" s="3">
        <f>_FV(Table1[[#This Row],[Company]],"52 week high",TRUE)</f>
        <v>131.1</v>
      </c>
      <c r="V227" s="7">
        <f>(_FV(Table1[[#This Row],[Company]],"52 week high",TRUE)-_FV(Table1[[#This Row],[Company]],"Price"))/_FV(Table1[[#This Row],[Company]],"Price",TRUE)</f>
        <v>1.4627350824239504E-2</v>
      </c>
      <c r="W227" s="7">
        <f>((_FV(Table1[[#This Row],[Company]],"Price")-_FV(Table1[[#This Row],[Company]],"52 week low",TRUE))/(Table1[year range]*_FV(Table1[[#This Row],[Company]],"Price")))</f>
        <v>0.96845794392523388</v>
      </c>
      <c r="X227" s="7">
        <f>((_FV(Table1[[#This Row],[Company]],"Price")-_FV(Table1[[#This Row],[Company]],"Low",TRUE))/(_FV(Table1[[#This Row],[Company]],"High",TRUE)-_FV(Table1[[#This Row],[Company]],"Low",TRUE)))</f>
        <v>7.28476821192134E-2</v>
      </c>
      <c r="Y227" s="3">
        <f>_FV(Table1[[#This Row],[Company]],"Previous close",TRUE)</f>
        <v>129.44999999999999</v>
      </c>
      <c r="Z227" s="17">
        <f>_FV(Table1[[#This Row],[Company]],"Change")</f>
        <v>-0.24</v>
      </c>
      <c r="AA227" s="3">
        <f>_FV(Table1[[#This Row],[Company]],"Open")</f>
        <v>130.04</v>
      </c>
      <c r="AB227" s="1">
        <v>0.143871</v>
      </c>
      <c r="AC227" s="6">
        <f>_FV(Table1[[#This Row],[Company]],"Volume")</f>
        <v>581933</v>
      </c>
      <c r="AD227" s="6">
        <f>_FV(Table1[[#This Row],[Company]],"Volume average",TRUE)</f>
        <v>1639475.9354838701</v>
      </c>
      <c r="AE227" s="1" t="str">
        <f>_FV(Table1[[#This Row],[Company]],"Year founded",TRUE)</f>
        <v>2010</v>
      </c>
      <c r="AF227" s="6">
        <f>_FV(Table1[[#This Row],[Company]],"Shares outstanding",TRUE)</f>
        <v>345163843.33719599</v>
      </c>
      <c r="AG227" s="1" t="str">
        <f>_FV(Table1[[#This Row],[Company]],"Exchange")</f>
        <v>NYSE</v>
      </c>
      <c r="AH227" s="1" t="str">
        <f>_FV(Table1[[#This Row],[Company]],"Industry")</f>
        <v>Medical Care</v>
      </c>
    </row>
    <row r="228" spans="1:34" ht="16.5" x14ac:dyDescent="0.25">
      <c r="A228" s="1">
        <v>231</v>
      </c>
      <c r="B228" s="2" t="e" vm="229">
        <v>#VALUE!</v>
      </c>
      <c r="C228" s="1" t="str">
        <f>_FV(Table1[[#This Row],[Company]],"Ticker symbol",TRUE)</f>
        <v>PCG</v>
      </c>
      <c r="D228" s="5">
        <f>_FV(Table1[[#This Row],[Company]],"P/E",TRUE)</f>
        <v>192.307692</v>
      </c>
      <c r="E228" s="5">
        <f>_FV(Table1[[#This Row],[Company]],"Beta")</f>
        <v>-5.287E-3</v>
      </c>
      <c r="F228" s="7">
        <f>ABS(_FV(Table1[[#This Row],[Company]],"Change (%)",TRUE)/_FV(Table1[[#This Row],[Company]],"Beta"))</f>
        <v>0.34651030830338569</v>
      </c>
      <c r="G228" s="7">
        <f>_FV(Table1[[#This Row],[Company]],"Change (%)",TRUE)</f>
        <v>-1.8320000000000001E-3</v>
      </c>
      <c r="H228" s="7">
        <f>_FV(Table1[[#This Row],[Company]],"Volume")/_FV(Table1[[#This Row],[Company]],"Volume average",TRUE)</f>
        <v>0.11610231838402653</v>
      </c>
      <c r="I228" s="7">
        <f>(Table1[% volume]/(Table1[[#Totals],[% volume]]))</f>
        <v>0.41058129101083451</v>
      </c>
      <c r="J228" s="7">
        <f>_FV(Table1[[#This Row],[Company]],"Volume")/_FV(Table1[[#This Row],[Company]],"Shares outstanding",TRUE)</f>
        <v>1.1761885250437651E-3</v>
      </c>
      <c r="K228" s="7">
        <f>(_FV(Table1[[#This Row],[Company]],"52 week high",TRUE)-_FV(Table1[[#This Row],[Company]],"52 week low",TRUE))/_FV(Table1[[#This Row],[Company]],"Price")</f>
        <v>0.78636989444699401</v>
      </c>
      <c r="L228" s="7">
        <f>(_FV(Table1[[#This Row],[Company]],"High",TRUE)-_FV(Table1[[#This Row],[Company]],"Low",TRUE))/_FV(Table1[[#This Row],[Company]],"Price")</f>
        <v>1.2161541991739357E-2</v>
      </c>
      <c r="M228" s="7">
        <f>(Table1[day range]/Table1[year range])</f>
        <v>1.5465421651590348E-2</v>
      </c>
      <c r="N228" s="9">
        <f>_FV(Table1[[#This Row],[Company]],"Market cap",TRUE)</f>
        <v>22506426186.240002</v>
      </c>
      <c r="O228" s="9">
        <f>_FV(Table1[[#This Row],[Company]],"Previous close",TRUE)*_FV(Table1[[#This Row],[Company]],"Change (%)",TRUE)*_FV(Table1[[#This Row],[Company]],"Shares outstanding",TRUE)</f>
        <v>-41231772.773191683</v>
      </c>
      <c r="P228" s="7">
        <f>(_FV(Table1[[#This Row],[Company]],"Price")-_FV(Table1[[#This Row],[Company]],"52 week low",TRUE))/_FV(Table1[[#This Row],[Company]],"Price",TRUE)</f>
        <v>0.14410279944928869</v>
      </c>
      <c r="Q228" s="3">
        <f>_FV(Table1[[#This Row],[Company]],"52 week low",TRUE)</f>
        <v>37.299999999999997</v>
      </c>
      <c r="R228" s="3">
        <f>_FV(Table1[[#This Row],[Company]],"Low")</f>
        <v>43.25</v>
      </c>
      <c r="S228" s="14">
        <f>_FV(Table1[[#This Row],[Company]],"Price")</f>
        <v>43.58</v>
      </c>
      <c r="T228" s="3">
        <f>_FV(Table1[[#This Row],[Company]],"High")</f>
        <v>43.78</v>
      </c>
      <c r="U228" s="3">
        <f>_FV(Table1[[#This Row],[Company]],"52 week high",TRUE)</f>
        <v>71.569999999999993</v>
      </c>
      <c r="V228" s="7">
        <f>(_FV(Table1[[#This Row],[Company]],"52 week high",TRUE)-_FV(Table1[[#This Row],[Company]],"Price"))/_FV(Table1[[#This Row],[Company]],"Price",TRUE)</f>
        <v>0.64226709499770529</v>
      </c>
      <c r="W228" s="7">
        <f>((_FV(Table1[[#This Row],[Company]],"Price")-_FV(Table1[[#This Row],[Company]],"52 week low",TRUE))/(Table1[year range]*_FV(Table1[[#This Row],[Company]],"Price")))</f>
        <v>0.18325065655091924</v>
      </c>
      <c r="X228" s="7">
        <f>((_FV(Table1[[#This Row],[Company]],"Price")-_FV(Table1[[#This Row],[Company]],"Low",TRUE))/(_FV(Table1[[#This Row],[Company]],"High",TRUE)-_FV(Table1[[#This Row],[Company]],"Low",TRUE)))</f>
        <v>0.62264150943395769</v>
      </c>
      <c r="Y228" s="3">
        <f>_FV(Table1[[#This Row],[Company]],"Previous close",TRUE)</f>
        <v>43.66</v>
      </c>
      <c r="Z228" s="17">
        <f>_FV(Table1[[#This Row],[Company]],"Change")</f>
        <v>-0.08</v>
      </c>
      <c r="AA228" s="3">
        <f>_FV(Table1[[#This Row],[Company]],"Open")</f>
        <v>43.52</v>
      </c>
      <c r="AB228" s="1">
        <v>9.5864000000000005E-2</v>
      </c>
      <c r="AC228" s="6">
        <f>_FV(Table1[[#This Row],[Company]],"Volume")</f>
        <v>606317</v>
      </c>
      <c r="AD228" s="6">
        <f>_FV(Table1[[#This Row],[Company]],"Volume average",TRUE)</f>
        <v>5222264.3650793601</v>
      </c>
      <c r="AE228" s="1" t="str">
        <f>_FV(Table1[[#This Row],[Company]],"Year founded",TRUE)</f>
        <v>1995</v>
      </c>
      <c r="AF228" s="6">
        <f>_FV(Table1[[#This Row],[Company]],"Shares outstanding",TRUE)</f>
        <v>515493041.37059098</v>
      </c>
      <c r="AG228" s="1" t="str">
        <f>_FV(Table1[[#This Row],[Company]],"Exchange")</f>
        <v>NYSE</v>
      </c>
      <c r="AH228" s="1" t="str">
        <f>_FV(Table1[[#This Row],[Company]],"Industry")</f>
        <v>Utilities - Regulated Electric</v>
      </c>
    </row>
    <row r="229" spans="1:34" ht="16.5" x14ac:dyDescent="0.25">
      <c r="A229" s="1">
        <v>217</v>
      </c>
      <c r="B229" s="2" t="e" vm="230">
        <v>#VALUE!</v>
      </c>
      <c r="C229" s="1" t="str">
        <f>_FV(Table1[[#This Row],[Company]],"Ticker symbol",TRUE)</f>
        <v>WMB</v>
      </c>
      <c r="D229" s="5">
        <f>_FV(Table1[[#This Row],[Company]],"P/E",TRUE)</f>
        <v>12.953367999999999</v>
      </c>
      <c r="E229" s="5">
        <f>_FV(Table1[[#This Row],[Company]],"Beta")</f>
        <v>1.437935</v>
      </c>
      <c r="F229" s="7">
        <f>ABS(_FV(Table1[[#This Row],[Company]],"Change (%)",TRUE)/_FV(Table1[[#This Row],[Company]],"Beta"))</f>
        <v>1.2114594887807863E-3</v>
      </c>
      <c r="G229" s="7">
        <f>_FV(Table1[[#This Row],[Company]],"Change (%)",TRUE)</f>
        <v>-1.7419999999999998E-3</v>
      </c>
      <c r="H229" s="7">
        <f>_FV(Table1[[#This Row],[Company]],"Volume")/_FV(Table1[[#This Row],[Company]],"Volume average",TRUE)</f>
        <v>0.39871852264518948</v>
      </c>
      <c r="I229" s="7">
        <f>(Table1[% volume]/(Table1[[#Totals],[% volume]]))</f>
        <v>1.410018060415557</v>
      </c>
      <c r="J229" s="7">
        <f>_FV(Table1[[#This Row],[Company]],"Volume")/_FV(Table1[[#This Row],[Company]],"Shares outstanding",TRUE)</f>
        <v>4.0038765946773169E-3</v>
      </c>
      <c r="K229" s="7">
        <f>(_FV(Table1[[#This Row],[Company]],"52 week high",TRUE)-_FV(Table1[[#This Row],[Company]],"52 week low",TRUE))/_FV(Table1[[#This Row],[Company]],"Price")</f>
        <v>0.30683801364429641</v>
      </c>
      <c r="L229" s="7">
        <f>(_FV(Table1[[#This Row],[Company]],"High",TRUE)-_FV(Table1[[#This Row],[Company]],"Low",TRUE))/_FV(Table1[[#This Row],[Company]],"Price")</f>
        <v>9.8365857528161914E-3</v>
      </c>
      <c r="M229" s="7">
        <f>(Table1[day range]/Table1[year range])</f>
        <v>3.2057911065150178E-2</v>
      </c>
      <c r="N229" s="9">
        <f>_FV(Table1[[#This Row],[Company]],"Market cap",TRUE)</f>
        <v>26139109851.470001</v>
      </c>
      <c r="O229" s="9">
        <f>_FV(Table1[[#This Row],[Company]],"Previous close",TRUE)*_FV(Table1[[#This Row],[Company]],"Change (%)",TRUE)*_FV(Table1[[#This Row],[Company]],"Shares outstanding",TRUE)</f>
        <v>-45534329.361260734</v>
      </c>
      <c r="P229" s="7">
        <f>(_FV(Table1[[#This Row],[Company]],"Price")-_FV(Table1[[#This Row],[Company]],"52 week low",TRUE))/_FV(Table1[[#This Row],[Company]],"Price",TRUE)</f>
        <v>0.23845787720133271</v>
      </c>
      <c r="Q229" s="3">
        <f>_FV(Table1[[#This Row],[Company]],"52 week low",TRUE)</f>
        <v>24</v>
      </c>
      <c r="R229" s="3">
        <f>_FV(Table1[[#This Row],[Company]],"Low")</f>
        <v>31.33</v>
      </c>
      <c r="S229" s="14">
        <f>_FV(Table1[[#This Row],[Company]],"Price")</f>
        <v>31.515000000000001</v>
      </c>
      <c r="T229" s="3">
        <f>_FV(Table1[[#This Row],[Company]],"High")</f>
        <v>31.64</v>
      </c>
      <c r="U229" s="3">
        <f>_FV(Table1[[#This Row],[Company]],"52 week high",TRUE)</f>
        <v>33.67</v>
      </c>
      <c r="V229" s="7">
        <f>(_FV(Table1[[#This Row],[Company]],"52 week high",TRUE)-_FV(Table1[[#This Row],[Company]],"Price"))/_FV(Table1[[#This Row],[Company]],"Price",TRUE)</f>
        <v>6.8380136442963702E-2</v>
      </c>
      <c r="W229" s="7">
        <f>((_FV(Table1[[#This Row],[Company]],"Price")-_FV(Table1[[#This Row],[Company]],"52 week low",TRUE))/(Table1[year range]*_FV(Table1[[#This Row],[Company]],"Price")))</f>
        <v>0.77714581178903819</v>
      </c>
      <c r="X229" s="7">
        <f>((_FV(Table1[[#This Row],[Company]],"Price")-_FV(Table1[[#This Row],[Company]],"Low",TRUE))/(_FV(Table1[[#This Row],[Company]],"High",TRUE)-_FV(Table1[[#This Row],[Company]],"Low",TRUE)))</f>
        <v>0.59677419354839001</v>
      </c>
      <c r="Y229" s="3">
        <f>_FV(Table1[[#This Row],[Company]],"Previous close",TRUE)</f>
        <v>31.57</v>
      </c>
      <c r="Z229" s="17">
        <f>_FV(Table1[[#This Row],[Company]],"Change")</f>
        <v>-5.5E-2</v>
      </c>
      <c r="AA229" s="3">
        <f>_FV(Table1[[#This Row],[Company]],"Open")</f>
        <v>31.43</v>
      </c>
      <c r="AB229" s="1">
        <v>0.101256</v>
      </c>
      <c r="AC229" s="6">
        <f>_FV(Table1[[#This Row],[Company]],"Volume")</f>
        <v>3315102</v>
      </c>
      <c r="AD229" s="6">
        <f>_FV(Table1[[#This Row],[Company]],"Volume average",TRUE)</f>
        <v>8314391.7619047603</v>
      </c>
      <c r="AE229" s="1" t="str">
        <f>_FV(Table1[[#This Row],[Company]],"Year founded",TRUE)</f>
        <v>1949</v>
      </c>
      <c r="AF229" s="6">
        <f>_FV(Table1[[#This Row],[Company]],"Shares outstanding",TRUE)</f>
        <v>827973071</v>
      </c>
      <c r="AG229" s="1" t="str">
        <f>_FV(Table1[[#This Row],[Company]],"Exchange")</f>
        <v>NYSE</v>
      </c>
      <c r="AH229" s="1" t="str">
        <f>_FV(Table1[[#This Row],[Company]],"Industry")</f>
        <v>Oil &amp; Gas Midstream</v>
      </c>
    </row>
    <row r="230" spans="1:34" ht="16.5" x14ac:dyDescent="0.25">
      <c r="A230" s="1">
        <v>95</v>
      </c>
      <c r="B230" s="2" t="e" vm="231">
        <v>#VALUE!</v>
      </c>
      <c r="C230" s="1" t="str">
        <f>_FV(Table1[[#This Row],[Company]],"Ticker symbol",TRUE)</f>
        <v>ISRG</v>
      </c>
      <c r="D230" s="5">
        <f>_FV(Table1[[#This Row],[Company]],"P/E",TRUE)</f>
        <v>76.923077000000006</v>
      </c>
      <c r="E230" s="5">
        <f>_FV(Table1[[#This Row],[Company]],"Beta")</f>
        <v>0.83552099999999996</v>
      </c>
      <c r="F230" s="7">
        <f>ABS(_FV(Table1[[#This Row],[Company]],"Change (%)",TRUE)/_FV(Table1[[#This Row],[Company]],"Beta"))</f>
        <v>2.0801392185235325E-3</v>
      </c>
      <c r="G230" s="7">
        <f>_FV(Table1[[#This Row],[Company]],"Change (%)",TRUE)</f>
        <v>-1.7380000000000002E-3</v>
      </c>
      <c r="H230" s="7">
        <f>_FV(Table1[[#This Row],[Company]],"Volume")/_FV(Table1[[#This Row],[Company]],"Volume average",TRUE)</f>
        <v>0.17454235775320279</v>
      </c>
      <c r="I230" s="7">
        <f>(Table1[% volume]/(Table1[[#Totals],[% volume]]))</f>
        <v>0.61724716250148992</v>
      </c>
      <c r="J230" s="7">
        <f>_FV(Table1[[#This Row],[Company]],"Volume")/_FV(Table1[[#This Row],[Company]],"Shares outstanding",TRUE)</f>
        <v>9.3758596321717931E-4</v>
      </c>
      <c r="K230" s="7">
        <f>(_FV(Table1[[#This Row],[Company]],"52 week high",TRUE)-_FV(Table1[[#This Row],[Company]],"52 week low",TRUE))/_FV(Table1[[#This Row],[Company]],"Price")</f>
        <v>0.44482909784802532</v>
      </c>
      <c r="L230" s="7">
        <f>(_FV(Table1[[#This Row],[Company]],"High",TRUE)-_FV(Table1[[#This Row],[Company]],"Low",TRUE))/_FV(Table1[[#This Row],[Company]],"Price")</f>
        <v>9.1937105945151063E-3</v>
      </c>
      <c r="M230" s="7">
        <f>(Table1[day range]/Table1[year range])</f>
        <v>2.0667961333896628E-2</v>
      </c>
      <c r="N230" s="9">
        <f>_FV(Table1[[#This Row],[Company]],"Market cap",TRUE)</f>
        <v>58876846631.302399</v>
      </c>
      <c r="O230" s="9">
        <f>_FV(Table1[[#This Row],[Company]],"Previous close",TRUE)*_FV(Table1[[#This Row],[Company]],"Change (%)",TRUE)*_FV(Table1[[#This Row],[Company]],"Shares outstanding",TRUE)</f>
        <v>-102327959.44520396</v>
      </c>
      <c r="P230" s="7">
        <f>(_FV(Table1[[#This Row],[Company]],"Price")-_FV(Table1[[#This Row],[Company]],"52 week low",TRUE))/_FV(Table1[[#This Row],[Company]],"Price",TRUE)</f>
        <v>0.40181668149402383</v>
      </c>
      <c r="Q230" s="3">
        <f>_FV(Table1[[#This Row],[Company]],"52 week low",TRUE)</f>
        <v>309.29666666669999</v>
      </c>
      <c r="R230" s="3">
        <f>_FV(Table1[[#This Row],[Company]],"Low")</f>
        <v>516.96</v>
      </c>
      <c r="S230" s="14">
        <f>_FV(Table1[[#This Row],[Company]],"Price")</f>
        <v>517.05999999999995</v>
      </c>
      <c r="T230" s="3">
        <f>_FV(Table1[[#This Row],[Company]],"High")</f>
        <v>521.71370000000002</v>
      </c>
      <c r="U230" s="3">
        <f>_FV(Table1[[#This Row],[Company]],"52 week high",TRUE)</f>
        <v>539.29999999999995</v>
      </c>
      <c r="V230" s="7">
        <f>(_FV(Table1[[#This Row],[Company]],"52 week high",TRUE)-_FV(Table1[[#This Row],[Company]],"Price"))/_FV(Table1[[#This Row],[Company]],"Price",TRUE)</f>
        <v>4.3012416354001493E-2</v>
      </c>
      <c r="W230" s="7">
        <f>((_FV(Table1[[#This Row],[Company]],"Price")-_FV(Table1[[#This Row],[Company]],"52 week low",TRUE))/(Table1[year range]*_FV(Table1[[#This Row],[Company]],"Price")))</f>
        <v>0.90330574919202666</v>
      </c>
      <c r="X230" s="7">
        <f>((_FV(Table1[[#This Row],[Company]],"Price")-_FV(Table1[[#This Row],[Company]],"Low",TRUE))/(_FV(Table1[[#This Row],[Company]],"High",TRUE)-_FV(Table1[[#This Row],[Company]],"Low",TRUE)))</f>
        <v>2.1036245450892874E-2</v>
      </c>
      <c r="Y230" s="3">
        <f>_FV(Table1[[#This Row],[Company]],"Previous close",TRUE)</f>
        <v>517.96</v>
      </c>
      <c r="Z230" s="17">
        <f>_FV(Table1[[#This Row],[Company]],"Change")</f>
        <v>-0.9</v>
      </c>
      <c r="AA230" s="3">
        <f>_FV(Table1[[#This Row],[Company]],"Open")</f>
        <v>518.79999999999995</v>
      </c>
      <c r="AB230" s="1">
        <v>0.247915</v>
      </c>
      <c r="AC230" s="6">
        <f>_FV(Table1[[#This Row],[Company]],"Volume")</f>
        <v>106576</v>
      </c>
      <c r="AD230" s="6">
        <f>_FV(Table1[[#This Row],[Company]],"Volume average",TRUE)</f>
        <v>610602.5</v>
      </c>
      <c r="AE230" s="1" t="str">
        <f>_FV(Table1[[#This Row],[Company]],"Year founded",TRUE)</f>
        <v>1995</v>
      </c>
      <c r="AF230" s="6">
        <f>_FV(Table1[[#This Row],[Company]],"Shares outstanding",TRUE)</f>
        <v>113670643.739483</v>
      </c>
      <c r="AG230" s="1" t="str">
        <f>_FV(Table1[[#This Row],[Company]],"Exchange")</f>
        <v>NASDAQ</v>
      </c>
      <c r="AH230" s="1" t="str">
        <f>_FV(Table1[[#This Row],[Company]],"Industry")</f>
        <v>Medical Instruments &amp; Supplies</v>
      </c>
    </row>
    <row r="231" spans="1:34" ht="16.5" x14ac:dyDescent="0.25">
      <c r="A231" s="1">
        <v>223</v>
      </c>
      <c r="B231" s="2" t="e" vm="232">
        <v>#VALUE!</v>
      </c>
      <c r="C231" s="1" t="str">
        <f>_FV(Table1[[#This Row],[Company]],"Ticker symbol",TRUE)</f>
        <v>AVB</v>
      </c>
      <c r="D231" s="5">
        <f>_FV(Table1[[#This Row],[Company]],"P/E",TRUE)</f>
        <v>28.571428999999998</v>
      </c>
      <c r="E231" s="5">
        <f>_FV(Table1[[#This Row],[Company]],"Beta")</f>
        <v>0.39756900000000001</v>
      </c>
      <c r="F231" s="7">
        <f>ABS(_FV(Table1[[#This Row],[Company]],"Change (%)",TRUE)/_FV(Table1[[#This Row],[Company]],"Beta"))</f>
        <v>4.2156204331826675E-3</v>
      </c>
      <c r="G231" s="7">
        <f>_FV(Table1[[#This Row],[Company]],"Change (%)",TRUE)</f>
        <v>-1.676E-3</v>
      </c>
      <c r="H231" s="7">
        <f>_FV(Table1[[#This Row],[Company]],"Volume")/_FV(Table1[[#This Row],[Company]],"Volume average",TRUE)</f>
        <v>0.1202569666197409</v>
      </c>
      <c r="I231" s="7">
        <f>(Table1[% volume]/(Table1[[#Totals],[% volume]]))</f>
        <v>0.42527368354922657</v>
      </c>
      <c r="J231" s="7">
        <f>_FV(Table1[[#This Row],[Company]],"Volume")/_FV(Table1[[#This Row],[Company]],"Shares outstanding",TRUE)</f>
        <v>6.1676789765938644E-4</v>
      </c>
      <c r="K231" s="7">
        <f>(_FV(Table1[[#This Row],[Company]],"52 week high",TRUE)-_FV(Table1[[#This Row],[Company]],"52 week low",TRUE))/_FV(Table1[[#This Row],[Company]],"Price")</f>
        <v>0.22807901068770628</v>
      </c>
      <c r="L231" s="7">
        <f>(_FV(Table1[[#This Row],[Company]],"High",TRUE)-_FV(Table1[[#This Row],[Company]],"Low",TRUE))/_FV(Table1[[#This Row],[Company]],"Price")</f>
        <v>1.004420569637954E-2</v>
      </c>
      <c r="M231" s="7">
        <f>(Table1[day range]/Table1[year range])</f>
        <v>4.4038272816486458E-2</v>
      </c>
      <c r="N231" s="9">
        <f>_FV(Table1[[#This Row],[Company]],"Market cap",TRUE)</f>
        <v>24672042948</v>
      </c>
      <c r="O231" s="9">
        <f>_FV(Table1[[#This Row],[Company]],"Previous close",TRUE)*_FV(Table1[[#This Row],[Company]],"Change (%)",TRUE)*_FV(Table1[[#This Row],[Company]],"Shares outstanding",TRUE)</f>
        <v>-41350343.980847865</v>
      </c>
      <c r="P231" s="7">
        <f>(_FV(Table1[[#This Row],[Company]],"Price")-_FV(Table1[[#This Row],[Company]],"52 week low",TRUE))/_FV(Table1[[#This Row],[Company]],"Price",TRUE)</f>
        <v>0.1458228414750154</v>
      </c>
      <c r="Q231" s="3">
        <f>_FV(Table1[[#This Row],[Company]],"52 week low",TRUE)</f>
        <v>152.65</v>
      </c>
      <c r="R231" s="3">
        <f>_FV(Table1[[#This Row],[Company]],"Low")</f>
        <v>177.745</v>
      </c>
      <c r="S231" s="14">
        <f>_FV(Table1[[#This Row],[Company]],"Price")</f>
        <v>178.71</v>
      </c>
      <c r="T231" s="3">
        <f>_FV(Table1[[#This Row],[Company]],"High")</f>
        <v>179.54</v>
      </c>
      <c r="U231" s="3">
        <f>_FV(Table1[[#This Row],[Company]],"52 week high",TRUE)</f>
        <v>193.41</v>
      </c>
      <c r="V231" s="7">
        <f>(_FV(Table1[[#This Row],[Company]],"52 week high",TRUE)-_FV(Table1[[#This Row],[Company]],"Price"))/_FV(Table1[[#This Row],[Company]],"Price",TRUE)</f>
        <v>8.2256169212690883E-2</v>
      </c>
      <c r="W231" s="7">
        <f>((_FV(Table1[[#This Row],[Company]],"Price")-_FV(Table1[[#This Row],[Company]],"52 week low",TRUE))/(Table1[year range]*_FV(Table1[[#This Row],[Company]],"Price")))</f>
        <v>0.63935230618253214</v>
      </c>
      <c r="X231" s="7">
        <f>((_FV(Table1[[#This Row],[Company]],"Price")-_FV(Table1[[#This Row],[Company]],"Low",TRUE))/(_FV(Table1[[#This Row],[Company]],"High",TRUE)-_FV(Table1[[#This Row],[Company]],"Low",TRUE)))</f>
        <v>0.53760445682451818</v>
      </c>
      <c r="Y231" s="3">
        <f>_FV(Table1[[#This Row],[Company]],"Previous close",TRUE)</f>
        <v>179.01</v>
      </c>
      <c r="Z231" s="17">
        <f>_FV(Table1[[#This Row],[Company]],"Change")</f>
        <v>-0.3</v>
      </c>
      <c r="AA231" s="3">
        <f>_FV(Table1[[#This Row],[Company]],"Open")</f>
        <v>179.54</v>
      </c>
      <c r="AB231" s="1">
        <v>9.8780000000000007E-2</v>
      </c>
      <c r="AC231" s="6">
        <f>_FV(Table1[[#This Row],[Company]],"Volume")</f>
        <v>85006</v>
      </c>
      <c r="AD231" s="6">
        <f>_FV(Table1[[#This Row],[Company]],"Volume average",TRUE)</f>
        <v>706869.650793651</v>
      </c>
      <c r="AE231" s="1" t="str">
        <f>_FV(Table1[[#This Row],[Company]],"Year founded",TRUE)</f>
        <v>1978</v>
      </c>
      <c r="AF231" s="6">
        <f>_FV(Table1[[#This Row],[Company]],"Shares outstanding",TRUE)</f>
        <v>137824942.450142</v>
      </c>
      <c r="AG231" s="1" t="str">
        <f>_FV(Table1[[#This Row],[Company]],"Exchange")</f>
        <v>NYSE</v>
      </c>
      <c r="AH231" s="1" t="str">
        <f>_FV(Table1[[#This Row],[Company]],"Industry")</f>
        <v>REIT - Residential</v>
      </c>
    </row>
    <row r="232" spans="1:34" ht="16.5" x14ac:dyDescent="0.25">
      <c r="A232" s="1">
        <v>246</v>
      </c>
      <c r="B232" s="2" t="e" vm="233">
        <v>#VALUE!</v>
      </c>
      <c r="C232" s="1" t="str">
        <f>_FV(Table1[[#This Row],[Company]],"Ticker symbol",TRUE)</f>
        <v>FCX</v>
      </c>
      <c r="D232" s="5">
        <f>_FV(Table1[[#This Row],[Company]],"P/E",TRUE)</f>
        <v>9.8716679999999997</v>
      </c>
      <c r="E232" s="5">
        <f>_FV(Table1[[#This Row],[Company]],"Beta")</f>
        <v>2.4612810000000001</v>
      </c>
      <c r="F232" s="7">
        <f>ABS(_FV(Table1[[#This Row],[Company]],"Change (%)",TRUE)/_FV(Table1[[#This Row],[Company]],"Beta"))</f>
        <v>6.6103789043185244E-4</v>
      </c>
      <c r="G232" s="7">
        <f>_FV(Table1[[#This Row],[Company]],"Change (%)",TRUE)</f>
        <v>-1.6270000000000002E-3</v>
      </c>
      <c r="H232" s="7">
        <f>_FV(Table1[[#This Row],[Company]],"Volume")/_FV(Table1[[#This Row],[Company]],"Volume average",TRUE)</f>
        <v>0.26634747581149104</v>
      </c>
      <c r="I232" s="7">
        <f>(Table1[% volume]/(Table1[[#Totals],[% volume]]))</f>
        <v>0.94190445116214394</v>
      </c>
      <c r="J232" s="7">
        <f>_FV(Table1[[#This Row],[Company]],"Volume")/_FV(Table1[[#This Row],[Company]],"Shares outstanding",TRUE)</f>
        <v>2.3454367050151428E-3</v>
      </c>
      <c r="K232" s="7">
        <f>(_FV(Table1[[#This Row],[Company]],"52 week high",TRUE)-_FV(Table1[[#This Row],[Company]],"52 week low",TRUE))/_FV(Table1[[#This Row],[Company]],"Price")</f>
        <v>0.45827900912646674</v>
      </c>
      <c r="L232" s="7">
        <f>(_FV(Table1[[#This Row],[Company]],"High",TRUE)-_FV(Table1[[#This Row],[Company]],"Low",TRUE))/_FV(Table1[[#This Row],[Company]],"Price")</f>
        <v>1.9882659713168285E-2</v>
      </c>
      <c r="M232" s="7">
        <f>(Table1[day range]/Table1[year range])</f>
        <v>4.3385490753912022E-2</v>
      </c>
      <c r="N232" s="9">
        <f>_FV(Table1[[#This Row],[Company]],"Market cap",TRUE)</f>
        <v>22231747106.415001</v>
      </c>
      <c r="O232" s="9">
        <f>_FV(Table1[[#This Row],[Company]],"Previous close",TRUE)*_FV(Table1[[#This Row],[Company]],"Change (%)",TRUE)*_FV(Table1[[#This Row],[Company]],"Shares outstanding",TRUE)</f>
        <v>-36171052.542137258</v>
      </c>
      <c r="P232" s="7">
        <f>(_FV(Table1[[#This Row],[Company]],"Price")-_FV(Table1[[#This Row],[Company]],"52 week low",TRUE))/_FV(Table1[[#This Row],[Company]],"Price",TRUE)</f>
        <v>0.13820078226857882</v>
      </c>
      <c r="Q232" s="3">
        <f>_FV(Table1[[#This Row],[Company]],"52 week low",TRUE)</f>
        <v>13.22</v>
      </c>
      <c r="R232" s="3">
        <f>_FV(Table1[[#This Row],[Company]],"Low")</f>
        <v>15.28</v>
      </c>
      <c r="S232" s="14">
        <f>_FV(Table1[[#This Row],[Company]],"Price")</f>
        <v>15.34</v>
      </c>
      <c r="T232" s="3">
        <f>_FV(Table1[[#This Row],[Company]],"High")</f>
        <v>15.585000000000001</v>
      </c>
      <c r="U232" s="3">
        <f>_FV(Table1[[#This Row],[Company]],"52 week high",TRUE)</f>
        <v>20.25</v>
      </c>
      <c r="V232" s="7">
        <f>(_FV(Table1[[#This Row],[Company]],"52 week high",TRUE)-_FV(Table1[[#This Row],[Company]],"Price"))/_FV(Table1[[#This Row],[Company]],"Price",TRUE)</f>
        <v>0.32007822685788789</v>
      </c>
      <c r="W232" s="7">
        <f>((_FV(Table1[[#This Row],[Company]],"Price")-_FV(Table1[[#This Row],[Company]],"52 week low",TRUE))/(Table1[year range]*_FV(Table1[[#This Row],[Company]],"Price")))</f>
        <v>0.30156472261735412</v>
      </c>
      <c r="X232" s="7">
        <f>((_FV(Table1[[#This Row],[Company]],"Price")-_FV(Table1[[#This Row],[Company]],"Low",TRUE))/(_FV(Table1[[#This Row],[Company]],"High",TRUE)-_FV(Table1[[#This Row],[Company]],"Low",TRUE)))</f>
        <v>0.1967213114754105</v>
      </c>
      <c r="Y232" s="3">
        <f>_FV(Table1[[#This Row],[Company]],"Previous close",TRUE)</f>
        <v>15.365</v>
      </c>
      <c r="Z232" s="17">
        <f>_FV(Table1[[#This Row],[Company]],"Change")</f>
        <v>-2.5000000000000001E-2</v>
      </c>
      <c r="AA232" s="3">
        <f>_FV(Table1[[#This Row],[Company]],"Open")</f>
        <v>15.41</v>
      </c>
      <c r="AB232" s="1">
        <v>8.9358000000000007E-2</v>
      </c>
      <c r="AC232" s="6">
        <f>_FV(Table1[[#This Row],[Company]],"Volume")</f>
        <v>3393632</v>
      </c>
      <c r="AD232" s="6">
        <f>_FV(Table1[[#This Row],[Company]],"Volume average",TRUE)</f>
        <v>12741370.984127</v>
      </c>
      <c r="AE232" s="1" t="str">
        <f>_FV(Table1[[#This Row],[Company]],"Year founded",TRUE)</f>
        <v>1987</v>
      </c>
      <c r="AF232" s="6">
        <f>_FV(Table1[[#This Row],[Company]],"Shares outstanding",TRUE)</f>
        <v>1446908370.08884</v>
      </c>
      <c r="AG232" s="1" t="str">
        <f>_FV(Table1[[#This Row],[Company]],"Exchange")</f>
        <v>NYSE</v>
      </c>
      <c r="AH232" s="1" t="str">
        <f>_FV(Table1[[#This Row],[Company]],"Industry")</f>
        <v>Copper</v>
      </c>
    </row>
    <row r="233" spans="1:34" ht="16.5" x14ac:dyDescent="0.25">
      <c r="A233" s="1">
        <v>417</v>
      </c>
      <c r="B233" s="2" t="e" vm="234">
        <v>#VALUE!</v>
      </c>
      <c r="C233" s="1" t="str">
        <f>_FV(Table1[[#This Row],[Company]],"Ticker symbol",TRUE)</f>
        <v>HII</v>
      </c>
      <c r="D233" s="5">
        <f>_FV(Table1[[#This Row],[Company]],"P/E",TRUE)</f>
        <v>17.241378999999998</v>
      </c>
      <c r="E233" s="5">
        <f>_FV(Table1[[#This Row],[Company]],"Beta")</f>
        <v>0.96339600000000003</v>
      </c>
      <c r="F233" s="7">
        <f>ABS(_FV(Table1[[#This Row],[Company]],"Change (%)",TRUE)/_FV(Table1[[#This Row],[Company]],"Beta"))</f>
        <v>1.6441837001606816E-3</v>
      </c>
      <c r="G233" s="7">
        <f>_FV(Table1[[#This Row],[Company]],"Change (%)",TRUE)</f>
        <v>-1.5840000000000001E-3</v>
      </c>
      <c r="H233" s="7">
        <f>_FV(Table1[[#This Row],[Company]],"Volume")/_FV(Table1[[#This Row],[Company]],"Volume average",TRUE)</f>
        <v>0.14692371770928681</v>
      </c>
      <c r="I233" s="7">
        <f>(Table1[% volume]/(Table1[[#Totals],[% volume]]))</f>
        <v>0.51957730505999811</v>
      </c>
      <c r="J233" s="7">
        <f>_FV(Table1[[#This Row],[Company]],"Volume")/_FV(Table1[[#This Row],[Company]],"Shares outstanding",TRUE)</f>
        <v>1.3356880190918453E-3</v>
      </c>
      <c r="K233" s="7">
        <f>(_FV(Table1[[#This Row],[Company]],"52 week high",TRUE)-_FV(Table1[[#This Row],[Company]],"52 week low",TRUE))/_FV(Table1[[#This Row],[Company]],"Price")</f>
        <v>0.32062770655576045</v>
      </c>
      <c r="L233" s="7">
        <f>(_FV(Table1[[#This Row],[Company]],"High",TRUE)-_FV(Table1[[#This Row],[Company]],"Low",TRUE))/_FV(Table1[[#This Row],[Company]],"Price")</f>
        <v>8.4465977790164175E-3</v>
      </c>
      <c r="M233" s="7">
        <f>(Table1[day range]/Table1[year range])</f>
        <v>2.634394223054291E-2</v>
      </c>
      <c r="N233" s="9">
        <f>_FV(Table1[[#This Row],[Company]],"Market cap",TRUE)</f>
        <v>10097514844.200001</v>
      </c>
      <c r="O233" s="9">
        <f>_FV(Table1[[#This Row],[Company]],"Previous close",TRUE)*_FV(Table1[[#This Row],[Company]],"Change (%)",TRUE)*_FV(Table1[[#This Row],[Company]],"Shares outstanding",TRUE)</f>
        <v>-15994463.5132128</v>
      </c>
      <c r="P233" s="7">
        <f>(_FV(Table1[[#This Row],[Company]],"Price")-_FV(Table1[[#This Row],[Company]],"52 week low",TRUE))/_FV(Table1[[#This Row],[Company]],"Price",TRUE)</f>
        <v>0.13428804184710369</v>
      </c>
      <c r="Q233" s="3">
        <f>_FV(Table1[[#This Row],[Company]],"52 week low",TRUE)</f>
        <v>201.91</v>
      </c>
      <c r="R233" s="3">
        <f>_FV(Table1[[#This Row],[Company]],"Low")</f>
        <v>232.63</v>
      </c>
      <c r="S233" s="14">
        <f>_FV(Table1[[#This Row],[Company]],"Price")</f>
        <v>233.23</v>
      </c>
      <c r="T233" s="3">
        <f>_FV(Table1[[#This Row],[Company]],"High")</f>
        <v>234.6</v>
      </c>
      <c r="U233" s="3">
        <f>_FV(Table1[[#This Row],[Company]],"52 week high",TRUE)</f>
        <v>276.69</v>
      </c>
      <c r="V233" s="7">
        <f>(_FV(Table1[[#This Row],[Company]],"52 week high",TRUE)-_FV(Table1[[#This Row],[Company]],"Price"))/_FV(Table1[[#This Row],[Company]],"Price",TRUE)</f>
        <v>0.18633966470865673</v>
      </c>
      <c r="W233" s="7">
        <f>((_FV(Table1[[#This Row],[Company]],"Price")-_FV(Table1[[#This Row],[Company]],"52 week low",TRUE))/(Table1[year range]*_FV(Table1[[#This Row],[Company]],"Price")))</f>
        <v>0.41882856378710875</v>
      </c>
      <c r="X233" s="7">
        <f>((_FV(Table1[[#This Row],[Company]],"Price")-_FV(Table1[[#This Row],[Company]],"Low",TRUE))/(_FV(Table1[[#This Row],[Company]],"High",TRUE)-_FV(Table1[[#This Row],[Company]],"Low",TRUE)))</f>
        <v>0.30456852791877903</v>
      </c>
      <c r="Y233" s="3">
        <f>_FV(Table1[[#This Row],[Company]],"Previous close",TRUE)</f>
        <v>233.6</v>
      </c>
      <c r="Z233" s="17">
        <f>_FV(Table1[[#This Row],[Company]],"Change")</f>
        <v>-0.37</v>
      </c>
      <c r="AA233" s="3">
        <f>_FV(Table1[[#This Row],[Company]],"Open")</f>
        <v>234.21</v>
      </c>
      <c r="AB233" s="1">
        <v>4.3267E-2</v>
      </c>
      <c r="AC233" s="6">
        <f>_FV(Table1[[#This Row],[Company]],"Volume")</f>
        <v>57736</v>
      </c>
      <c r="AD233" s="6">
        <f>_FV(Table1[[#This Row],[Company]],"Volume average",TRUE)</f>
        <v>392965.82539682498</v>
      </c>
      <c r="AE233" s="1" t="str">
        <f>_FV(Table1[[#This Row],[Company]],"Year founded",TRUE)</f>
        <v>2010</v>
      </c>
      <c r="AF233" s="6">
        <f>_FV(Table1[[#This Row],[Company]],"Shares outstanding",TRUE)</f>
        <v>43225662.860445201</v>
      </c>
      <c r="AG233" s="1" t="str">
        <f>_FV(Table1[[#This Row],[Company]],"Exchange")</f>
        <v>NYSE</v>
      </c>
      <c r="AH233" s="1" t="str">
        <f>_FV(Table1[[#This Row],[Company]],"Industry")</f>
        <v>Aerospace &amp; Defense</v>
      </c>
    </row>
    <row r="234" spans="1:34" ht="16.5" x14ac:dyDescent="0.25">
      <c r="A234" s="1">
        <v>319</v>
      </c>
      <c r="B234" s="2" t="e" vm="235">
        <v>#VALUE!</v>
      </c>
      <c r="C234" s="1" t="str">
        <f>_FV(Table1[[#This Row],[Company]],"Ticker symbol",TRUE)</f>
        <v>RMD</v>
      </c>
      <c r="D234" s="5">
        <f>_FV(Table1[[#This Row],[Company]],"P/E",TRUE)</f>
        <v>50</v>
      </c>
      <c r="E234" s="5">
        <f>_FV(Table1[[#This Row],[Company]],"Beta")</f>
        <v>0.89706399999999997</v>
      </c>
      <c r="F234" s="7">
        <f>ABS(_FV(Table1[[#This Row],[Company]],"Change (%)",TRUE)/_FV(Table1[[#This Row],[Company]],"Beta"))</f>
        <v>1.7590718165036163E-3</v>
      </c>
      <c r="G234" s="7">
        <f>_FV(Table1[[#This Row],[Company]],"Change (%)",TRUE)</f>
        <v>-1.578E-3</v>
      </c>
      <c r="H234" s="7">
        <f>_FV(Table1[[#This Row],[Company]],"Volume")/_FV(Table1[[#This Row],[Company]],"Volume average",TRUE)</f>
        <v>0.17937540769440538</v>
      </c>
      <c r="I234" s="7">
        <f>(Table1[% volume]/(Table1[[#Totals],[% volume]]))</f>
        <v>0.63433863760722564</v>
      </c>
      <c r="J234" s="7">
        <f>_FV(Table1[[#This Row],[Company]],"Volume")/_FV(Table1[[#This Row],[Company]],"Shares outstanding",TRUE)</f>
        <v>8.1394949583666622E-4</v>
      </c>
      <c r="K234" s="7">
        <f>(_FV(Table1[[#This Row],[Company]],"52 week high",TRUE)-_FV(Table1[[#This Row],[Company]],"52 week low",TRUE))/_FV(Table1[[#This Row],[Company]],"Price")</f>
        <v>0.3488242401710196</v>
      </c>
      <c r="L234" s="7">
        <f>(_FV(Table1[[#This Row],[Company]],"High",TRUE)-_FV(Table1[[#This Row],[Company]],"Low",TRUE))/_FV(Table1[[#This Row],[Company]],"Price")</f>
        <v>7.7144716051677506E-3</v>
      </c>
      <c r="M234" s="7">
        <f>(Table1[day range]/Table1[year range])</f>
        <v>2.2115640820676748E-2</v>
      </c>
      <c r="N234" s="9">
        <f>_FV(Table1[[#This Row],[Company]],"Market cap",TRUE)</f>
        <v>15367211729.940001</v>
      </c>
      <c r="O234" s="9">
        <f>_FV(Table1[[#This Row],[Company]],"Previous close",TRUE)*_FV(Table1[[#This Row],[Company]],"Change (%)",TRUE)*_FV(Table1[[#This Row],[Company]],"Shares outstanding",TRUE)</f>
        <v>-24249460.109845381</v>
      </c>
      <c r="P234" s="7">
        <f>(_FV(Table1[[#This Row],[Company]],"Price")-_FV(Table1[[#This Row],[Company]],"52 week low",TRUE))/_FV(Table1[[#This Row],[Company]],"Price",TRUE)</f>
        <v>0.32670322520680367</v>
      </c>
      <c r="Q234" s="3">
        <f>_FV(Table1[[#This Row],[Company]],"52 week low",TRUE)</f>
        <v>72.44</v>
      </c>
      <c r="R234" s="3">
        <f>_FV(Table1[[#This Row],[Company]],"Low")</f>
        <v>107.17</v>
      </c>
      <c r="S234" s="14">
        <f>_FV(Table1[[#This Row],[Company]],"Price")</f>
        <v>107.59</v>
      </c>
      <c r="T234" s="3">
        <f>_FV(Table1[[#This Row],[Company]],"High")</f>
        <v>108</v>
      </c>
      <c r="U234" s="3">
        <f>_FV(Table1[[#This Row],[Company]],"52 week high",TRUE)</f>
        <v>109.97</v>
      </c>
      <c r="V234" s="7">
        <f>(_FV(Table1[[#This Row],[Company]],"52 week high",TRUE)-_FV(Table1[[#This Row],[Company]],"Price"))/_FV(Table1[[#This Row],[Company]],"Price",TRUE)</f>
        <v>2.2121014964215962E-2</v>
      </c>
      <c r="W234" s="7">
        <f>((_FV(Table1[[#This Row],[Company]],"Price")-_FV(Table1[[#This Row],[Company]],"52 week low",TRUE))/(Table1[year range]*_FV(Table1[[#This Row],[Company]],"Price")))</f>
        <v>0.93658406608046907</v>
      </c>
      <c r="X234" s="7">
        <f>((_FV(Table1[[#This Row],[Company]],"Price")-_FV(Table1[[#This Row],[Company]],"Low",TRUE))/(_FV(Table1[[#This Row],[Company]],"High",TRUE)-_FV(Table1[[#This Row],[Company]],"Low",TRUE)))</f>
        <v>0.50602409638554524</v>
      </c>
      <c r="Y234" s="3">
        <f>_FV(Table1[[#This Row],[Company]],"Previous close",TRUE)</f>
        <v>107.76</v>
      </c>
      <c r="Z234" s="17">
        <f>_FV(Table1[[#This Row],[Company]],"Change")</f>
        <v>-0.17</v>
      </c>
      <c r="AA234" s="3">
        <f>_FV(Table1[[#This Row],[Company]],"Open")</f>
        <v>107.65</v>
      </c>
      <c r="AB234" s="1">
        <v>6.4262E-2</v>
      </c>
      <c r="AC234" s="6">
        <f>_FV(Table1[[#This Row],[Company]],"Volume")</f>
        <v>116074</v>
      </c>
      <c r="AD234" s="6">
        <f>_FV(Table1[[#This Row],[Company]],"Volume average",TRUE)</f>
        <v>647100.96825396805</v>
      </c>
      <c r="AE234" s="1" t="str">
        <f>_FV(Table1[[#This Row],[Company]],"Year founded",TRUE)</f>
        <v>1994</v>
      </c>
      <c r="AF234" s="6">
        <f>_FV(Table1[[#This Row],[Company]],"Shares outstanding",TRUE)</f>
        <v>142605899.49833</v>
      </c>
      <c r="AG234" s="1" t="str">
        <f>_FV(Table1[[#This Row],[Company]],"Exchange")</f>
        <v>NYSE</v>
      </c>
      <c r="AH234" s="1" t="str">
        <f>_FV(Table1[[#This Row],[Company]],"Industry")</f>
        <v>Medical Instruments &amp; Supplies</v>
      </c>
    </row>
    <row r="235" spans="1:34" ht="16.5" x14ac:dyDescent="0.25">
      <c r="A235" s="1">
        <v>365</v>
      </c>
      <c r="B235" s="2" t="e" vm="236">
        <v>#VALUE!</v>
      </c>
      <c r="C235" s="1" t="str">
        <f>_FV(Table1[[#This Row],[Company]],"Ticker symbol",TRUE)</f>
        <v>DRI</v>
      </c>
      <c r="D235" s="5">
        <f>_FV(Table1[[#This Row],[Company]],"P/E",TRUE)</f>
        <v>23.148147999999999</v>
      </c>
      <c r="E235" s="5">
        <f>_FV(Table1[[#This Row],[Company]],"Beta")</f>
        <v>0.185339</v>
      </c>
      <c r="F235" s="7">
        <f>ABS(_FV(Table1[[#This Row],[Company]],"Change (%)",TRUE)/_FV(Table1[[#This Row],[Company]],"Beta"))</f>
        <v>8.3414715737108753E-3</v>
      </c>
      <c r="G235" s="7">
        <f>_FV(Table1[[#This Row],[Company]],"Change (%)",TRUE)</f>
        <v>-1.5459999999999998E-3</v>
      </c>
      <c r="H235" s="7">
        <f>_FV(Table1[[#This Row],[Company]],"Volume")/_FV(Table1[[#This Row],[Company]],"Volume average",TRUE)</f>
        <v>9.6563298179407675E-2</v>
      </c>
      <c r="I235" s="7">
        <f>(Table1[% volume]/(Table1[[#Totals],[% volume]]))</f>
        <v>0.34148399603551804</v>
      </c>
      <c r="J235" s="7">
        <f>_FV(Table1[[#This Row],[Company]],"Volume")/_FV(Table1[[#This Row],[Company]],"Shares outstanding",TRUE)</f>
        <v>1.1897143896216936E-3</v>
      </c>
      <c r="K235" s="7">
        <f>(_FV(Table1[[#This Row],[Company]],"52 week high",TRUE)-_FV(Table1[[#This Row],[Company]],"52 week low",TRUE))/_FV(Table1[[#This Row],[Company]],"Price")</f>
        <v>0.33275657954648946</v>
      </c>
      <c r="L235" s="7">
        <f>(_FV(Table1[[#This Row],[Company]],"High",TRUE)-_FV(Table1[[#This Row],[Company]],"Low",TRUE))/_FV(Table1[[#This Row],[Company]],"Price")</f>
        <v>1.3751024496858257E-2</v>
      </c>
      <c r="M235" s="7">
        <f>(Table1[day range]/Table1[year range])</f>
        <v>4.1324575807334563E-2</v>
      </c>
      <c r="N235" s="9">
        <f>_FV(Table1[[#This Row],[Company]],"Market cap",TRUE)</f>
        <v>13576454030.3964</v>
      </c>
      <c r="O235" s="9">
        <f>_FV(Table1[[#This Row],[Company]],"Previous close",TRUE)*_FV(Table1[[#This Row],[Company]],"Change (%)",TRUE)*_FV(Table1[[#This Row],[Company]],"Shares outstanding",TRUE)</f>
        <v>-20989197.93099279</v>
      </c>
      <c r="P235" s="7">
        <f>(_FV(Table1[[#This Row],[Company]],"Price")-_FV(Table1[[#This Row],[Company]],"52 week low",TRUE))/_FV(Table1[[#This Row],[Company]],"Price",TRUE)</f>
        <v>0.30543666332756586</v>
      </c>
      <c r="Q235" s="3">
        <f>_FV(Table1[[#This Row],[Company]],"52 week low",TRUE)</f>
        <v>76.27</v>
      </c>
      <c r="R235" s="3">
        <f>_FV(Table1[[#This Row],[Company]],"Low")</f>
        <v>108.58</v>
      </c>
      <c r="S235" s="14">
        <f>_FV(Table1[[#This Row],[Company]],"Price")</f>
        <v>109.81</v>
      </c>
      <c r="T235" s="3">
        <f>_FV(Table1[[#This Row],[Company]],"High")</f>
        <v>110.09</v>
      </c>
      <c r="U235" s="3">
        <f>_FV(Table1[[#This Row],[Company]],"52 week high",TRUE)</f>
        <v>112.81</v>
      </c>
      <c r="V235" s="7">
        <f>(_FV(Table1[[#This Row],[Company]],"52 week high",TRUE)-_FV(Table1[[#This Row],[Company]],"Price"))/_FV(Table1[[#This Row],[Company]],"Price",TRUE)</f>
        <v>2.7319916218923594E-2</v>
      </c>
      <c r="W235" s="7">
        <f>((_FV(Table1[[#This Row],[Company]],"Price")-_FV(Table1[[#This Row],[Company]],"52 week low",TRUE))/(Table1[year range]*_FV(Table1[[#This Row],[Company]],"Price")))</f>
        <v>0.91789819376026272</v>
      </c>
      <c r="X235" s="7">
        <f>((_FV(Table1[[#This Row],[Company]],"Price")-_FV(Table1[[#This Row],[Company]],"Low",TRUE))/(_FV(Table1[[#This Row],[Company]],"High",TRUE)-_FV(Table1[[#This Row],[Company]],"Low",TRUE)))</f>
        <v>0.81456953642384089</v>
      </c>
      <c r="Y235" s="3">
        <f>_FV(Table1[[#This Row],[Company]],"Previous close",TRUE)</f>
        <v>109.98</v>
      </c>
      <c r="Z235" s="17">
        <f>_FV(Table1[[#This Row],[Company]],"Change")</f>
        <v>-0.17</v>
      </c>
      <c r="AA235" s="3">
        <f>_FV(Table1[[#This Row],[Company]],"Open")</f>
        <v>109.97</v>
      </c>
      <c r="AB235" s="1">
        <v>5.4748999999999999E-2</v>
      </c>
      <c r="AC235" s="6">
        <f>_FV(Table1[[#This Row],[Company]],"Volume")</f>
        <v>146864</v>
      </c>
      <c r="AD235" s="6">
        <f>_FV(Table1[[#This Row],[Company]],"Volume average",TRUE)</f>
        <v>1520909.1111111101</v>
      </c>
      <c r="AE235" s="1" t="str">
        <f>_FV(Table1[[#This Row],[Company]],"Year founded",TRUE)</f>
        <v>1995</v>
      </c>
      <c r="AF235" s="6">
        <f>_FV(Table1[[#This Row],[Company]],"Shares outstanding",TRUE)</f>
        <v>123444753.867943</v>
      </c>
      <c r="AG235" s="1" t="str">
        <f>_FV(Table1[[#This Row],[Company]],"Exchange")</f>
        <v>NYSE</v>
      </c>
      <c r="AH235" s="1" t="str">
        <f>_FV(Table1[[#This Row],[Company]],"Industry")</f>
        <v>Restaurants</v>
      </c>
    </row>
    <row r="236" spans="1:34" ht="16.5" x14ac:dyDescent="0.25">
      <c r="A236" s="1">
        <v>426</v>
      </c>
      <c r="B236" s="2" t="e" vm="237">
        <v>#VALUE!</v>
      </c>
      <c r="C236" s="1" t="str">
        <f>_FV(Table1[[#This Row],[Company]],"Ticker symbol",TRUE)</f>
        <v>PRGO</v>
      </c>
      <c r="D236" s="5">
        <f>_FV(Table1[[#This Row],[Company]],"P/E",TRUE)</f>
        <v>85.470084999999997</v>
      </c>
      <c r="E236" s="5">
        <f>_FV(Table1[[#This Row],[Company]],"Beta")</f>
        <v>0.84750400000000004</v>
      </c>
      <c r="F236" s="7">
        <f>ABS(_FV(Table1[[#This Row],[Company]],"Change (%)",TRUE)/_FV(Table1[[#This Row],[Company]],"Beta"))</f>
        <v>1.8017614076157751E-3</v>
      </c>
      <c r="G236" s="7">
        <f>_FV(Table1[[#This Row],[Company]],"Change (%)",TRUE)</f>
        <v>-1.5269999999999999E-3</v>
      </c>
      <c r="H236" s="7">
        <f>_FV(Table1[[#This Row],[Company]],"Volume")/_FV(Table1[[#This Row],[Company]],"Volume average",TRUE)</f>
        <v>0.59220500210319282</v>
      </c>
      <c r="I236" s="7">
        <f>(Table1[% volume]/(Table1[[#Totals],[% volume]]))</f>
        <v>2.0942587339414875</v>
      </c>
      <c r="J236" s="7">
        <f>_FV(Table1[[#This Row],[Company]],"Volume")/_FV(Table1[[#This Row],[Company]],"Shares outstanding",TRUE)</f>
        <v>3.1627098509982724E-3</v>
      </c>
      <c r="K236" s="7">
        <f>(_FV(Table1[[#This Row],[Company]],"52 week high",TRUE)-_FV(Table1[[#This Row],[Company]],"52 week low",TRUE))/_FV(Table1[[#This Row],[Company]],"Price")</f>
        <v>0.41114227434982165</v>
      </c>
      <c r="L236" s="7">
        <f>(_FV(Table1[[#This Row],[Company]],"High",TRUE)-_FV(Table1[[#This Row],[Company]],"Low",TRUE))/_FV(Table1[[#This Row],[Company]],"Price")</f>
        <v>1.3768485466598653E-2</v>
      </c>
      <c r="M236" s="7">
        <f>(Table1[day range]/Table1[year range])</f>
        <v>3.3488372093023196E-2</v>
      </c>
      <c r="N236" s="9">
        <f>_FV(Table1[[#This Row],[Company]],"Market cap",TRUE)</f>
        <v>10874814276.48</v>
      </c>
      <c r="O236" s="9">
        <f>_FV(Table1[[#This Row],[Company]],"Previous close",TRUE)*_FV(Table1[[#This Row],[Company]],"Change (%)",TRUE)*_FV(Table1[[#This Row],[Company]],"Shares outstanding",TRUE)</f>
        <v>-16605841.400184987</v>
      </c>
      <c r="P236" s="7">
        <f>(_FV(Table1[[#This Row],[Company]],"Price")-_FV(Table1[[#This Row],[Company]],"52 week low",TRUE))/_FV(Table1[[#This Row],[Company]],"Price",TRUE)</f>
        <v>0.18816930137684854</v>
      </c>
      <c r="Q236" s="3">
        <f>_FV(Table1[[#This Row],[Company]],"52 week low",TRUE)</f>
        <v>63.68</v>
      </c>
      <c r="R236" s="3">
        <f>_FV(Table1[[#This Row],[Company]],"Low")</f>
        <v>77.89</v>
      </c>
      <c r="S236" s="14">
        <f>_FV(Table1[[#This Row],[Company]],"Price")</f>
        <v>78.44</v>
      </c>
      <c r="T236" s="3">
        <f>_FV(Table1[[#This Row],[Company]],"High")</f>
        <v>78.97</v>
      </c>
      <c r="U236" s="3">
        <f>_FV(Table1[[#This Row],[Company]],"52 week high",TRUE)</f>
        <v>95.93</v>
      </c>
      <c r="V236" s="7">
        <f>(_FV(Table1[[#This Row],[Company]],"52 week high",TRUE)-_FV(Table1[[#This Row],[Company]],"Price"))/_FV(Table1[[#This Row],[Company]],"Price",TRUE)</f>
        <v>0.22297297297297308</v>
      </c>
      <c r="W236" s="7">
        <f>((_FV(Table1[[#This Row],[Company]],"Price")-_FV(Table1[[#This Row],[Company]],"52 week low",TRUE))/(Table1[year range]*_FV(Table1[[#This Row],[Company]],"Price")))</f>
        <v>0.45767441860465102</v>
      </c>
      <c r="X236" s="7">
        <f>((_FV(Table1[[#This Row],[Company]],"Price")-_FV(Table1[[#This Row],[Company]],"Low",TRUE))/(_FV(Table1[[#This Row],[Company]],"High",TRUE)-_FV(Table1[[#This Row],[Company]],"Low",TRUE)))</f>
        <v>0.50925925925925741</v>
      </c>
      <c r="Y236" s="3">
        <f>_FV(Table1[[#This Row],[Company]],"Previous close",TRUE)</f>
        <v>78.56</v>
      </c>
      <c r="Z236" s="17">
        <f>_FV(Table1[[#This Row],[Company]],"Change")</f>
        <v>-0.12</v>
      </c>
      <c r="AA236" s="3">
        <f>_FV(Table1[[#This Row],[Company]],"Open")</f>
        <v>78.540000000000006</v>
      </c>
      <c r="AB236" s="1">
        <v>4.2185E-2</v>
      </c>
      <c r="AC236" s="6">
        <f>_FV(Table1[[#This Row],[Company]],"Volume")</f>
        <v>437804</v>
      </c>
      <c r="AD236" s="6">
        <f>_FV(Table1[[#This Row],[Company]],"Volume average",TRUE)</f>
        <v>739277.78125</v>
      </c>
      <c r="AE236" s="1" t="str">
        <f>_FV(Table1[[#This Row],[Company]],"Year founded",TRUE)</f>
        <v>2013</v>
      </c>
      <c r="AF236" s="6">
        <f>_FV(Table1[[#This Row],[Company]],"Shares outstanding",TRUE)</f>
        <v>138426861.97148699</v>
      </c>
      <c r="AG236" s="1" t="str">
        <f>_FV(Table1[[#This Row],[Company]],"Exchange")</f>
        <v>NYSE</v>
      </c>
      <c r="AH236" s="1" t="str">
        <f>_FV(Table1[[#This Row],[Company]],"Industry")</f>
        <v>Drug Manufacturers - Specialty &amp; Generic</v>
      </c>
    </row>
    <row r="237" spans="1:34" ht="16.5" x14ac:dyDescent="0.25">
      <c r="A237" s="1">
        <v>272</v>
      </c>
      <c r="B237" s="2" t="e" vm="238">
        <v>#VALUE!</v>
      </c>
      <c r="C237" s="1" t="str">
        <f>_FV(Table1[[#This Row],[Company]],"Ticker symbol",TRUE)</f>
        <v>HIG</v>
      </c>
      <c r="D237" s="5">
        <f>_FV(Table1[[#This Row],[Company]],"P/E",TRUE)</f>
        <v>42.194093000000002</v>
      </c>
      <c r="E237" s="5">
        <f>_FV(Table1[[#This Row],[Company]],"Beta")</f>
        <v>0.97604999999999997</v>
      </c>
      <c r="F237" s="7">
        <f>ABS(_FV(Table1[[#This Row],[Company]],"Change (%)",TRUE)/_FV(Table1[[#This Row],[Company]],"Beta"))</f>
        <v>1.5511500435428515E-3</v>
      </c>
      <c r="G237" s="7">
        <f>_FV(Table1[[#This Row],[Company]],"Change (%)",TRUE)</f>
        <v>-1.5140000000000002E-3</v>
      </c>
      <c r="H237" s="7">
        <f>_FV(Table1[[#This Row],[Company]],"Volume")/_FV(Table1[[#This Row],[Company]],"Volume average",TRUE)</f>
        <v>0.37743729243581348</v>
      </c>
      <c r="I237" s="7">
        <f>(Table1[% volume]/(Table1[[#Totals],[% volume]]))</f>
        <v>1.3347596582123973</v>
      </c>
      <c r="J237" s="7">
        <f>_FV(Table1[[#This Row],[Company]],"Volume")/_FV(Table1[[#This Row],[Company]],"Shares outstanding",TRUE)</f>
        <v>2.0397833627249719E-3</v>
      </c>
      <c r="K237" s="7">
        <f>(_FV(Table1[[#This Row],[Company]],"52 week high",TRUE)-_FV(Table1[[#This Row],[Company]],"52 week low",TRUE))/_FV(Table1[[#This Row],[Company]],"Price")</f>
        <v>0.18057608489672167</v>
      </c>
      <c r="L237" s="7">
        <f>(_FV(Table1[[#This Row],[Company]],"High",TRUE)-_FV(Table1[[#This Row],[Company]],"Low",TRUE))/_FV(Table1[[#This Row],[Company]],"Price")</f>
        <v>1.0422588592002978E-2</v>
      </c>
      <c r="M237" s="7">
        <f>(Table1[day range]/Table1[year range])</f>
        <v>5.771854339385004E-2</v>
      </c>
      <c r="N237" s="9">
        <f>_FV(Table1[[#This Row],[Company]],"Market cap",TRUE)</f>
        <v>18874350753.880001</v>
      </c>
      <c r="O237" s="9">
        <f>_FV(Table1[[#This Row],[Company]],"Previous close",TRUE)*_FV(Table1[[#This Row],[Company]],"Change (%)",TRUE)*_FV(Table1[[#This Row],[Company]],"Shares outstanding",TRUE)</f>
        <v>-28575767.041374359</v>
      </c>
      <c r="P237" s="7">
        <f>(_FV(Table1[[#This Row],[Company]],"Price")-_FV(Table1[[#This Row],[Company]],"52 week low",TRUE))/_FV(Table1[[#This Row],[Company]],"Price",TRUE)</f>
        <v>5.8726549175668059E-2</v>
      </c>
      <c r="Q237" s="3">
        <f>_FV(Table1[[#This Row],[Company]],"52 week low",TRUE)</f>
        <v>49.670999999999999</v>
      </c>
      <c r="R237" s="3">
        <f>_FV(Table1[[#This Row],[Company]],"Low")</f>
        <v>52.42</v>
      </c>
      <c r="S237" s="14">
        <f>_FV(Table1[[#This Row],[Company]],"Price")</f>
        <v>52.77</v>
      </c>
      <c r="T237" s="3">
        <f>_FV(Table1[[#This Row],[Company]],"High")</f>
        <v>52.97</v>
      </c>
      <c r="U237" s="3">
        <f>_FV(Table1[[#This Row],[Company]],"52 week high",TRUE)</f>
        <v>59.2</v>
      </c>
      <c r="V237" s="7">
        <f>(_FV(Table1[[#This Row],[Company]],"52 week high",TRUE)-_FV(Table1[[#This Row],[Company]],"Price"))/_FV(Table1[[#This Row],[Company]],"Price",TRUE)</f>
        <v>0.12184953572105361</v>
      </c>
      <c r="W237" s="7">
        <f>((_FV(Table1[[#This Row],[Company]],"Price")-_FV(Table1[[#This Row],[Company]],"52 week low",TRUE))/(Table1[year range]*_FV(Table1[[#This Row],[Company]],"Price")))</f>
        <v>0.32521775632280436</v>
      </c>
      <c r="X237" s="7">
        <f>((_FV(Table1[[#This Row],[Company]],"Price")-_FV(Table1[[#This Row],[Company]],"Low",TRUE))/(_FV(Table1[[#This Row],[Company]],"High",TRUE)-_FV(Table1[[#This Row],[Company]],"Low",TRUE)))</f>
        <v>0.63636363636364224</v>
      </c>
      <c r="Y237" s="3">
        <f>_FV(Table1[[#This Row],[Company]],"Previous close",TRUE)</f>
        <v>52.85</v>
      </c>
      <c r="Z237" s="17">
        <f>_FV(Table1[[#This Row],[Company]],"Change")</f>
        <v>-0.08</v>
      </c>
      <c r="AA237" s="3">
        <f>_FV(Table1[[#This Row],[Company]],"Open")</f>
        <v>52.83</v>
      </c>
      <c r="AB237" s="1">
        <v>7.9139000000000001E-2</v>
      </c>
      <c r="AC237" s="6">
        <f>_FV(Table1[[#This Row],[Company]],"Volume")</f>
        <v>728469</v>
      </c>
      <c r="AD237" s="6">
        <f>_FV(Table1[[#This Row],[Company]],"Volume average",TRUE)</f>
        <v>1930039.8095238099</v>
      </c>
      <c r="AE237" s="1" t="str">
        <f>_FV(Table1[[#This Row],[Company]],"Year founded",TRUE)</f>
        <v>1985</v>
      </c>
      <c r="AF237" s="6">
        <f>_FV(Table1[[#This Row],[Company]],"Shares outstanding",TRUE)</f>
        <v>357130572.44806099</v>
      </c>
      <c r="AG237" s="1" t="str">
        <f>_FV(Table1[[#This Row],[Company]],"Exchange")</f>
        <v>NYSE</v>
      </c>
      <c r="AH237" s="1" t="str">
        <f>_FV(Table1[[#This Row],[Company]],"Industry")</f>
        <v>Insurance - Diversified</v>
      </c>
    </row>
    <row r="238" spans="1:34" ht="16.5" x14ac:dyDescent="0.25">
      <c r="A238" s="1">
        <v>358</v>
      </c>
      <c r="B238" s="2" t="e" vm="239">
        <v>#VALUE!</v>
      </c>
      <c r="C238" s="1" t="str">
        <f>_FV(Table1[[#This Row],[Company]],"Ticker symbol",TRUE)</f>
        <v>CHD</v>
      </c>
      <c r="D238" s="5">
        <f>_FV(Table1[[#This Row],[Company]],"P/E",TRUE)</f>
        <v>17.793593999999999</v>
      </c>
      <c r="E238" s="5">
        <f>_FV(Table1[[#This Row],[Company]],"Beta")</f>
        <v>0.42888999999999999</v>
      </c>
      <c r="F238" s="7">
        <f>ABS(_FV(Table1[[#This Row],[Company]],"Change (%)",TRUE)/_FV(Table1[[#This Row],[Company]],"Beta"))</f>
        <v>3.3038774510946861E-3</v>
      </c>
      <c r="G238" s="7">
        <f>_FV(Table1[[#This Row],[Company]],"Change (%)",TRUE)</f>
        <v>-1.4169999999999999E-3</v>
      </c>
      <c r="H238" s="7">
        <f>_FV(Table1[[#This Row],[Company]],"Volume")/_FV(Table1[[#This Row],[Company]],"Volume average",TRUE)</f>
        <v>0.1489608549513258</v>
      </c>
      <c r="I238" s="7">
        <f>(Table1[% volume]/(Table1[[#Totals],[% volume]]))</f>
        <v>0.5267813854818556</v>
      </c>
      <c r="J238" s="7">
        <f>_FV(Table1[[#This Row],[Company]],"Volume")/_FV(Table1[[#This Row],[Company]],"Shares outstanding",TRUE)</f>
        <v>1.3504189402841584E-3</v>
      </c>
      <c r="K238" s="7">
        <f>(_FV(Table1[[#This Row],[Company]],"52 week high",TRUE)-_FV(Table1[[#This Row],[Company]],"52 week low",TRUE))/_FV(Table1[[#This Row],[Company]],"Price")</f>
        <v>0.26281255541762721</v>
      </c>
      <c r="L238" s="7">
        <f>(_FV(Table1[[#This Row],[Company]],"High",TRUE)-_FV(Table1[[#This Row],[Company]],"Low",TRUE))/_FV(Table1[[#This Row],[Company]],"Price")</f>
        <v>1.0462848022698994E-2</v>
      </c>
      <c r="M238" s="7">
        <f>(Table1[day range]/Table1[year range])</f>
        <v>3.9811066126855352E-2</v>
      </c>
      <c r="N238" s="9">
        <f>_FV(Table1[[#This Row],[Company]],"Market cap",TRUE)</f>
        <v>13831192456.52</v>
      </c>
      <c r="O238" s="9">
        <f>_FV(Table1[[#This Row],[Company]],"Previous close",TRUE)*_FV(Table1[[#This Row],[Company]],"Change (%)",TRUE)*_FV(Table1[[#This Row],[Company]],"Shares outstanding",TRUE)</f>
        <v>-19598799.710888855</v>
      </c>
      <c r="P238" s="7">
        <f>(_FV(Table1[[#This Row],[Company]],"Price")-_FV(Table1[[#This Row],[Company]],"52 week low",TRUE))/_FV(Table1[[#This Row],[Company]],"Price",TRUE)</f>
        <v>0.23372938464266713</v>
      </c>
      <c r="Q238" s="3">
        <f>_FV(Table1[[#This Row],[Company]],"52 week low",TRUE)</f>
        <v>43.21</v>
      </c>
      <c r="R238" s="3">
        <f>_FV(Table1[[#This Row],[Company]],"Low")</f>
        <v>55.96</v>
      </c>
      <c r="S238" s="14">
        <f>_FV(Table1[[#This Row],[Company]],"Price")</f>
        <v>56.39</v>
      </c>
      <c r="T238" s="3">
        <f>_FV(Table1[[#This Row],[Company]],"High")</f>
        <v>56.55</v>
      </c>
      <c r="U238" s="3">
        <f>_FV(Table1[[#This Row],[Company]],"52 week high",TRUE)</f>
        <v>58.03</v>
      </c>
      <c r="V238" s="7">
        <f>(_FV(Table1[[#This Row],[Company]],"52 week high",TRUE)-_FV(Table1[[#This Row],[Company]],"Price"))/_FV(Table1[[#This Row],[Company]],"Price",TRUE)</f>
        <v>2.9083170774960108E-2</v>
      </c>
      <c r="W238" s="7">
        <f>((_FV(Table1[[#This Row],[Company]],"Price")-_FV(Table1[[#This Row],[Company]],"52 week low",TRUE))/(Table1[year range]*_FV(Table1[[#This Row],[Company]],"Price")))</f>
        <v>0.88933873144399467</v>
      </c>
      <c r="X238" s="7">
        <f>((_FV(Table1[[#This Row],[Company]],"Price")-_FV(Table1[[#This Row],[Company]],"Low",TRUE))/(_FV(Table1[[#This Row],[Company]],"High",TRUE)-_FV(Table1[[#This Row],[Company]],"Low",TRUE)))</f>
        <v>0.72881355932203795</v>
      </c>
      <c r="Y238" s="3">
        <f>_FV(Table1[[#This Row],[Company]],"Previous close",TRUE)</f>
        <v>56.47</v>
      </c>
      <c r="Z238" s="17">
        <f>_FV(Table1[[#This Row],[Company]],"Change")</f>
        <v>-0.08</v>
      </c>
      <c r="AA238" s="3">
        <f>_FV(Table1[[#This Row],[Company]],"Open")</f>
        <v>56.33</v>
      </c>
      <c r="AB238" s="1">
        <v>5.6203999999999997E-2</v>
      </c>
      <c r="AC238" s="6">
        <f>_FV(Table1[[#This Row],[Company]],"Volume")</f>
        <v>330758</v>
      </c>
      <c r="AD238" s="6">
        <f>_FV(Table1[[#This Row],[Company]],"Volume average",TRUE)</f>
        <v>2220435.6984127001</v>
      </c>
      <c r="AE238" s="1" t="str">
        <f>_FV(Table1[[#This Row],[Company]],"Year founded",TRUE)</f>
        <v>1846</v>
      </c>
      <c r="AF238" s="6">
        <f>_FV(Table1[[#This Row],[Company]],"Shares outstanding",TRUE)</f>
        <v>244929917.770852</v>
      </c>
      <c r="AG238" s="1" t="str">
        <f>_FV(Table1[[#This Row],[Company]],"Exchange")</f>
        <v>NYSE</v>
      </c>
      <c r="AH238" s="1" t="str">
        <f>_FV(Table1[[#This Row],[Company]],"Industry")</f>
        <v>Household &amp; Personal Products</v>
      </c>
    </row>
    <row r="239" spans="1:34" ht="16.5" x14ac:dyDescent="0.25">
      <c r="A239" s="1">
        <v>480</v>
      </c>
      <c r="B239" s="2" t="e" vm="240">
        <v>#VALUE!</v>
      </c>
      <c r="C239" s="1" t="str">
        <f>_FV(Table1[[#This Row],[Company]],"Ticker symbol",TRUE)</f>
        <v>AIV</v>
      </c>
      <c r="D239" s="5">
        <f>_FV(Table1[[#This Row],[Company]],"P/E",TRUE)</f>
        <v>256.410256</v>
      </c>
      <c r="E239" s="5">
        <f>_FV(Table1[[#This Row],[Company]],"Beta")</f>
        <v>0.455646</v>
      </c>
      <c r="F239" s="7">
        <f>ABS(_FV(Table1[[#This Row],[Company]],"Change (%)",TRUE)/_FV(Table1[[#This Row],[Company]],"Beta"))</f>
        <v>3.0330563639316488E-3</v>
      </c>
      <c r="G239" s="7">
        <f>_FV(Table1[[#This Row],[Company]],"Change (%)",TRUE)</f>
        <v>-1.382E-3</v>
      </c>
      <c r="H239" s="7">
        <f>_FV(Table1[[#This Row],[Company]],"Volume")/_FV(Table1[[#This Row],[Company]],"Volume average",TRUE)</f>
        <v>0.15311383895001232</v>
      </c>
      <c r="I239" s="7">
        <f>(Table1[% volume]/(Table1[[#Totals],[% volume]]))</f>
        <v>0.54146789265467565</v>
      </c>
      <c r="J239" s="7">
        <f>_FV(Table1[[#This Row],[Company]],"Volume")/_FV(Table1[[#This Row],[Company]],"Shares outstanding",TRUE)</f>
        <v>8.8914349665527768E-4</v>
      </c>
      <c r="K239" s="7">
        <f>(_FV(Table1[[#This Row],[Company]],"52 week high",TRUE)-_FV(Table1[[#This Row],[Company]],"52 week low",TRUE))/_FV(Table1[[#This Row],[Company]],"Price")</f>
        <v>0.20184544405997693</v>
      </c>
      <c r="L239" s="7">
        <f>(_FV(Table1[[#This Row],[Company]],"High",TRUE)-_FV(Table1[[#This Row],[Company]],"Low",TRUE))/_FV(Table1[[#This Row],[Company]],"Price")</f>
        <v>7.6124567474048048E-3</v>
      </c>
      <c r="M239" s="7">
        <f>(Table1[day range]/Table1[year range])</f>
        <v>3.771428571428552E-2</v>
      </c>
      <c r="N239" s="9">
        <f>_FV(Table1[[#This Row],[Company]],"Market cap",TRUE)</f>
        <v>6769353600</v>
      </c>
      <c r="O239" s="9">
        <f>_FV(Table1[[#This Row],[Company]],"Previous close",TRUE)*_FV(Table1[[#This Row],[Company]],"Change (%)",TRUE)*_FV(Table1[[#This Row],[Company]],"Shares outstanding",TRUE)</f>
        <v>-9355246.6752000116</v>
      </c>
      <c r="P239" s="7">
        <f>(_FV(Table1[[#This Row],[Company]],"Price")-_FV(Table1[[#This Row],[Company]],"52 week low",TRUE))/_FV(Table1[[#This Row],[Company]],"Price",TRUE)</f>
        <v>0.12410611303344873</v>
      </c>
      <c r="Q239" s="3">
        <f>_FV(Table1[[#This Row],[Company]],"52 week low",TRUE)</f>
        <v>37.97</v>
      </c>
      <c r="R239" s="3">
        <f>_FV(Table1[[#This Row],[Company]],"Low")</f>
        <v>43.15</v>
      </c>
      <c r="S239" s="14">
        <f>_FV(Table1[[#This Row],[Company]],"Price")</f>
        <v>43.35</v>
      </c>
      <c r="T239" s="3">
        <f>_FV(Table1[[#This Row],[Company]],"High")</f>
        <v>43.48</v>
      </c>
      <c r="U239" s="3">
        <f>_FV(Table1[[#This Row],[Company]],"52 week high",TRUE)</f>
        <v>46.72</v>
      </c>
      <c r="V239" s="7">
        <f>(_FV(Table1[[#This Row],[Company]],"52 week high",TRUE)-_FV(Table1[[#This Row],[Company]],"Price"))/_FV(Table1[[#This Row],[Company]],"Price",TRUE)</f>
        <v>7.7739331026528191E-2</v>
      </c>
      <c r="W239" s="7">
        <f>((_FV(Table1[[#This Row],[Company]],"Price")-_FV(Table1[[#This Row],[Company]],"52 week low",TRUE))/(Table1[year range]*_FV(Table1[[#This Row],[Company]],"Price")))</f>
        <v>0.6148571428571431</v>
      </c>
      <c r="X239" s="7">
        <f>((_FV(Table1[[#This Row],[Company]],"Price")-_FV(Table1[[#This Row],[Company]],"Low",TRUE))/(_FV(Table1[[#This Row],[Company]],"High",TRUE)-_FV(Table1[[#This Row],[Company]],"Low",TRUE)))</f>
        <v>0.60606060606061785</v>
      </c>
      <c r="Y239" s="3">
        <f>_FV(Table1[[#This Row],[Company]],"Previous close",TRUE)</f>
        <v>43.41</v>
      </c>
      <c r="Z239" s="17">
        <f>_FV(Table1[[#This Row],[Company]],"Change")</f>
        <v>-0.06</v>
      </c>
      <c r="AA239" s="3">
        <f>_FV(Table1[[#This Row],[Company]],"Open")</f>
        <v>43.48</v>
      </c>
      <c r="AB239" s="1">
        <v>2.7615000000000001E-2</v>
      </c>
      <c r="AC239" s="6">
        <f>_FV(Table1[[#This Row],[Company]],"Volume")</f>
        <v>138653</v>
      </c>
      <c r="AD239" s="6">
        <f>_FV(Table1[[#This Row],[Company]],"Volume average",TRUE)</f>
        <v>905554.98412698403</v>
      </c>
      <c r="AE239" s="1" t="str">
        <f>_FV(Table1[[#This Row],[Company]],"Year founded",TRUE)</f>
        <v>1994</v>
      </c>
      <c r="AF239" s="6">
        <f>_FV(Table1[[#This Row],[Company]],"Shares outstanding",TRUE)</f>
        <v>155939958.53490001</v>
      </c>
      <c r="AG239" s="1" t="str">
        <f>_FV(Table1[[#This Row],[Company]],"Exchange")</f>
        <v>NYSE</v>
      </c>
      <c r="AH239" s="1" t="str">
        <f>_FV(Table1[[#This Row],[Company]],"Industry")</f>
        <v>REIT - Residential</v>
      </c>
    </row>
    <row r="240" spans="1:34" ht="16.5" x14ac:dyDescent="0.25">
      <c r="A240" s="1">
        <v>376</v>
      </c>
      <c r="B240" s="2" t="e" vm="241">
        <v>#VALUE!</v>
      </c>
      <c r="C240" s="1" t="str">
        <f>_FV(Table1[[#This Row],[Company]],"Ticker symbol",TRUE)</f>
        <v>IT</v>
      </c>
      <c r="D240" s="5">
        <f>_FV(Table1[[#This Row],[Company]],"P/E",TRUE)</f>
        <v>142.85714300000001</v>
      </c>
      <c r="E240" s="5">
        <f>_FV(Table1[[#This Row],[Company]],"Beta")</f>
        <v>1.164617</v>
      </c>
      <c r="F240" s="7">
        <f>ABS(_FV(Table1[[#This Row],[Company]],"Change (%)",TRUE)/_FV(Table1[[#This Row],[Company]],"Beta"))</f>
        <v>1.1754937460126376E-3</v>
      </c>
      <c r="G240" s="7">
        <f>_FV(Table1[[#This Row],[Company]],"Change (%)",TRUE)</f>
        <v>-1.369E-3</v>
      </c>
      <c r="H240" s="7">
        <f>_FV(Table1[[#This Row],[Company]],"Volume")/_FV(Table1[[#This Row],[Company]],"Volume average",TRUE)</f>
        <v>0.11010582582968649</v>
      </c>
      <c r="I240" s="7">
        <f>(Table1[% volume]/(Table1[[#Totals],[% volume]]))</f>
        <v>0.38937544698665072</v>
      </c>
      <c r="J240" s="7">
        <f>_FV(Table1[[#This Row],[Company]],"Volume")/_FV(Table1[[#This Row],[Company]],"Shares outstanding",TRUE)</f>
        <v>7.48657319390377E-4</v>
      </c>
      <c r="K240" s="7">
        <f>(_FV(Table1[[#This Row],[Company]],"52 week high",TRUE)-_FV(Table1[[#This Row],[Company]],"52 week low",TRUE))/_FV(Table1[[#This Row],[Company]],"Price")</f>
        <v>0.22075485314281595</v>
      </c>
      <c r="L240" s="7">
        <f>(_FV(Table1[[#This Row],[Company]],"High",TRUE)-_FV(Table1[[#This Row],[Company]],"Low",TRUE))/_FV(Table1[[#This Row],[Company]],"Price")</f>
        <v>1.0211445478819312E-2</v>
      </c>
      <c r="M240" s="7">
        <f>(Table1[day range]/Table1[year range])</f>
        <v>4.6256946714612349E-2</v>
      </c>
      <c r="N240" s="9">
        <f>_FV(Table1[[#This Row],[Company]],"Market cap",TRUE)</f>
        <v>12580116424.52</v>
      </c>
      <c r="O240" s="9">
        <f>_FV(Table1[[#This Row],[Company]],"Previous close",TRUE)*_FV(Table1[[#This Row],[Company]],"Change (%)",TRUE)*_FV(Table1[[#This Row],[Company]],"Shares outstanding",TRUE)</f>
        <v>-17222179.385167886</v>
      </c>
      <c r="P240" s="7">
        <f>(_FV(Table1[[#This Row],[Company]],"Price")-_FV(Table1[[#This Row],[Company]],"52 week low",TRUE))/_FV(Table1[[#This Row],[Company]],"Price",TRUE)</f>
        <v>0.19484736956051094</v>
      </c>
      <c r="Q240" s="3">
        <f>_FV(Table1[[#This Row],[Company]],"52 week low",TRUE)</f>
        <v>111.57</v>
      </c>
      <c r="R240" s="3">
        <f>_FV(Table1[[#This Row],[Company]],"Low")</f>
        <v>138.28</v>
      </c>
      <c r="S240" s="14">
        <f>_FV(Table1[[#This Row],[Company]],"Price")</f>
        <v>138.57</v>
      </c>
      <c r="T240" s="3">
        <f>_FV(Table1[[#This Row],[Company]],"High")</f>
        <v>139.69499999999999</v>
      </c>
      <c r="U240" s="3">
        <f>_FV(Table1[[#This Row],[Company]],"52 week high",TRUE)</f>
        <v>142.16</v>
      </c>
      <c r="V240" s="7">
        <f>(_FV(Table1[[#This Row],[Company]],"52 week high",TRUE)-_FV(Table1[[#This Row],[Company]],"Price"))/_FV(Table1[[#This Row],[Company]],"Price",TRUE)</f>
        <v>2.5907483582304998E-2</v>
      </c>
      <c r="W240" s="7">
        <f>((_FV(Table1[[#This Row],[Company]],"Price")-_FV(Table1[[#This Row],[Company]],"52 week low",TRUE))/(Table1[year range]*_FV(Table1[[#This Row],[Company]],"Price")))</f>
        <v>0.88264138607388021</v>
      </c>
      <c r="X240" s="7">
        <f>((_FV(Table1[[#This Row],[Company]],"Price")-_FV(Table1[[#This Row],[Company]],"Low",TRUE))/(_FV(Table1[[#This Row],[Company]],"High",TRUE)-_FV(Table1[[#This Row],[Company]],"Low",TRUE)))</f>
        <v>0.20494699646642661</v>
      </c>
      <c r="Y240" s="3">
        <f>_FV(Table1[[#This Row],[Company]],"Previous close",TRUE)</f>
        <v>138.76</v>
      </c>
      <c r="Z240" s="17">
        <f>_FV(Table1[[#This Row],[Company]],"Change")</f>
        <v>-0.19</v>
      </c>
      <c r="AA240" s="3">
        <f>_FV(Table1[[#This Row],[Company]],"Open")</f>
        <v>139.16</v>
      </c>
      <c r="AB240" s="1">
        <v>5.2517000000000001E-2</v>
      </c>
      <c r="AC240" s="6">
        <f>_FV(Table1[[#This Row],[Company]],"Volume")</f>
        <v>67874</v>
      </c>
      <c r="AD240" s="6">
        <f>_FV(Table1[[#This Row],[Company]],"Volume average",TRUE)</f>
        <v>616443.3125</v>
      </c>
      <c r="AE240" s="1" t="str">
        <f>_FV(Table1[[#This Row],[Company]],"Year founded",TRUE)</f>
        <v>1979</v>
      </c>
      <c r="AF240" s="6">
        <f>_FV(Table1[[#This Row],[Company]],"Shares outstanding",TRUE)</f>
        <v>90660971.638224304</v>
      </c>
      <c r="AG240" s="1" t="str">
        <f>_FV(Table1[[#This Row],[Company]],"Exchange")</f>
        <v>NYSE</v>
      </c>
      <c r="AH240" s="1" t="str">
        <f>_FV(Table1[[#This Row],[Company]],"Industry")</f>
        <v>Information Technology Services</v>
      </c>
    </row>
    <row r="241" spans="1:34" ht="16.5" x14ac:dyDescent="0.25">
      <c r="A241" s="1">
        <v>160</v>
      </c>
      <c r="B241" s="2" t="e" vm="242">
        <v>#VALUE!</v>
      </c>
      <c r="C241" s="1" t="str">
        <f>_FV(Table1[[#This Row],[Company]],"Ticker symbol",TRUE)</f>
        <v>TRV</v>
      </c>
      <c r="D241" s="5">
        <f>_FV(Table1[[#This Row],[Company]],"P/E",TRUE)</f>
        <v>17.574691999999999</v>
      </c>
      <c r="E241" s="5">
        <f>_FV(Table1[[#This Row],[Company]],"Beta")</f>
        <v>1.2826070000000001</v>
      </c>
      <c r="F241" s="7">
        <f>ABS(_FV(Table1[[#This Row],[Company]],"Change (%)",TRUE)/_FV(Table1[[#This Row],[Company]],"Beta"))</f>
        <v>1.0197979583769618E-3</v>
      </c>
      <c r="G241" s="7">
        <f>_FV(Table1[[#This Row],[Company]],"Change (%)",TRUE)</f>
        <v>-1.3079999999999999E-3</v>
      </c>
      <c r="H241" s="7">
        <f>_FV(Table1[[#This Row],[Company]],"Volume")/_FV(Table1[[#This Row],[Company]],"Volume average",TRUE)</f>
        <v>0.15289536649970922</v>
      </c>
      <c r="I241" s="7">
        <f>(Table1[% volume]/(Table1[[#Totals],[% volume]]))</f>
        <v>0.5406952922282221</v>
      </c>
      <c r="J241" s="7">
        <f>_FV(Table1[[#This Row],[Company]],"Volume")/_FV(Table1[[#This Row],[Company]],"Shares outstanding",TRUE)</f>
        <v>8.0061400404833909E-4</v>
      </c>
      <c r="K241" s="7">
        <f>(_FV(Table1[[#This Row],[Company]],"52 week high",TRUE)-_FV(Table1[[#This Row],[Company]],"52 week low",TRUE))/_FV(Table1[[#This Row],[Company]],"Price")</f>
        <v>0.28352342786683116</v>
      </c>
      <c r="L241" s="7">
        <f>(_FV(Table1[[#This Row],[Company]],"High",TRUE)-_FV(Table1[[#This Row],[Company]],"Low",TRUE))/_FV(Table1[[#This Row],[Company]],"Price")</f>
        <v>5.5487053020961694E-3</v>
      </c>
      <c r="M241" s="7">
        <f>(Table1[day range]/Table1[year range])</f>
        <v>1.9570535471595509E-2</v>
      </c>
      <c r="N241" s="9">
        <f>_FV(Table1[[#This Row],[Company]],"Market cap",TRUE)</f>
        <v>34753313880.730003</v>
      </c>
      <c r="O241" s="9">
        <f>_FV(Table1[[#This Row],[Company]],"Previous close",TRUE)*_FV(Table1[[#This Row],[Company]],"Change (%)",TRUE)*_FV(Table1[[#This Row],[Company]],"Shares outstanding",TRUE)</f>
        <v>-45457334.555994898</v>
      </c>
      <c r="P241" s="7">
        <f>(_FV(Table1[[#This Row],[Company]],"Price")-_FV(Table1[[#This Row],[Company]],"52 week low",TRUE))/_FV(Table1[[#This Row],[Company]],"Price",TRUE)</f>
        <v>0.12330456226880385</v>
      </c>
      <c r="Q241" s="3">
        <f>_FV(Table1[[#This Row],[Company]],"52 week low",TRUE)</f>
        <v>113.76</v>
      </c>
      <c r="R241" s="3">
        <f>_FV(Table1[[#This Row],[Company]],"Low")</f>
        <v>129.15</v>
      </c>
      <c r="S241" s="14">
        <f>_FV(Table1[[#This Row],[Company]],"Price")</f>
        <v>129.76</v>
      </c>
      <c r="T241" s="3">
        <f>_FV(Table1[[#This Row],[Company]],"High")</f>
        <v>129.87</v>
      </c>
      <c r="U241" s="3">
        <f>_FV(Table1[[#This Row],[Company]],"52 week high",TRUE)</f>
        <v>150.55000000000001</v>
      </c>
      <c r="V241" s="7">
        <f>(_FV(Table1[[#This Row],[Company]],"52 week high",TRUE)-_FV(Table1[[#This Row],[Company]],"Price"))/_FV(Table1[[#This Row],[Company]],"Price",TRUE)</f>
        <v>0.16021886559802728</v>
      </c>
      <c r="W241" s="7">
        <f>((_FV(Table1[[#This Row],[Company]],"Price")-_FV(Table1[[#This Row],[Company]],"52 week low",TRUE))/(Table1[year range]*_FV(Table1[[#This Row],[Company]],"Price")))</f>
        <v>0.43490078825767825</v>
      </c>
      <c r="X241" s="7">
        <f>((_FV(Table1[[#This Row],[Company]],"Price")-_FV(Table1[[#This Row],[Company]],"Low",TRUE))/(_FV(Table1[[#This Row],[Company]],"High",TRUE)-_FV(Table1[[#This Row],[Company]],"Low",TRUE)))</f>
        <v>0.847222222222203</v>
      </c>
      <c r="Y241" s="3">
        <f>_FV(Table1[[#This Row],[Company]],"Previous close",TRUE)</f>
        <v>129.93</v>
      </c>
      <c r="Z241" s="17">
        <f>_FV(Table1[[#This Row],[Company]],"Change")</f>
        <v>-0.17</v>
      </c>
      <c r="AA241" s="3">
        <f>_FV(Table1[[#This Row],[Company]],"Open")</f>
        <v>129.87</v>
      </c>
      <c r="AB241" s="1">
        <v>0.14625199999999999</v>
      </c>
      <c r="AC241" s="6">
        <f>_FV(Table1[[#This Row],[Company]],"Volume")</f>
        <v>214146</v>
      </c>
      <c r="AD241" s="6">
        <f>_FV(Table1[[#This Row],[Company]],"Volume average",TRUE)</f>
        <v>1400604.90322581</v>
      </c>
      <c r="AE241" s="1" t="str">
        <f>_FV(Table1[[#This Row],[Company]],"Year founded",TRUE)</f>
        <v>1853</v>
      </c>
      <c r="AF241" s="6">
        <f>_FV(Table1[[#This Row],[Company]],"Shares outstanding",TRUE)</f>
        <v>267477209.88786301</v>
      </c>
      <c r="AG241" s="1" t="str">
        <f>_FV(Table1[[#This Row],[Company]],"Exchange")</f>
        <v>NYSE</v>
      </c>
      <c r="AH241" s="1" t="str">
        <f>_FV(Table1[[#This Row],[Company]],"Industry")</f>
        <v>Insurance - Property &amp; Casualty</v>
      </c>
    </row>
    <row r="242" spans="1:34" ht="16.5" x14ac:dyDescent="0.25">
      <c r="A242" s="1">
        <v>307</v>
      </c>
      <c r="B242" s="2" t="e" vm="243">
        <v>#VALUE!</v>
      </c>
      <c r="C242" s="1" t="str">
        <f>_FV(Table1[[#This Row],[Company]],"Ticker symbol",TRUE)</f>
        <v>LLL</v>
      </c>
      <c r="D242" s="5">
        <f>_FV(Table1[[#This Row],[Company]],"P/E",TRUE)</f>
        <v>21.321961999999999</v>
      </c>
      <c r="E242" s="5">
        <f>_FV(Table1[[#This Row],[Company]],"Beta")</f>
        <v>1.2452110000000001</v>
      </c>
      <c r="F242" s="7">
        <f>ABS(_FV(Table1[[#This Row],[Company]],"Change (%)",TRUE)/_FV(Table1[[#This Row],[Company]],"Beta"))</f>
        <v>9.869813228440803E-4</v>
      </c>
      <c r="G242" s="7">
        <f>_FV(Table1[[#This Row],[Company]],"Change (%)",TRUE)</f>
        <v>-1.2290000000000001E-3</v>
      </c>
      <c r="H242" s="7">
        <f>_FV(Table1[[#This Row],[Company]],"Volume")/_FV(Table1[[#This Row],[Company]],"Volume average",TRUE)</f>
        <v>0.15123472187335382</v>
      </c>
      <c r="I242" s="7">
        <f>(Table1[% volume]/(Table1[[#Totals],[% volume]]))</f>
        <v>0.53482263073369496</v>
      </c>
      <c r="J242" s="7">
        <f>_FV(Table1[[#This Row],[Company]],"Volume")/_FV(Table1[[#This Row],[Company]],"Shares outstanding",TRUE)</f>
        <v>1.2399747214703433E-3</v>
      </c>
      <c r="K242" s="7">
        <f>(_FV(Table1[[#This Row],[Company]],"52 week high",TRUE)-_FV(Table1[[#This Row],[Company]],"52 week low",TRUE))/_FV(Table1[[#This Row],[Company]],"Price")</f>
        <v>0.19493778681932161</v>
      </c>
      <c r="L242" s="7">
        <f>(_FV(Table1[[#This Row],[Company]],"High",TRUE)-_FV(Table1[[#This Row],[Company]],"Low",TRUE))/_FV(Table1[[#This Row],[Company]],"Price")</f>
        <v>8.7997350617400067E-3</v>
      </c>
      <c r="M242" s="7">
        <f>(Table1[day range]/Table1[year range])</f>
        <v>4.5141248422482884E-2</v>
      </c>
      <c r="N242" s="9">
        <f>_FV(Table1[[#This Row],[Company]],"Market cap",TRUE)</f>
        <v>16589228807.51</v>
      </c>
      <c r="O242" s="9">
        <f>_FV(Table1[[#This Row],[Company]],"Previous close",TRUE)*_FV(Table1[[#This Row],[Company]],"Change (%)",TRUE)*_FV(Table1[[#This Row],[Company]],"Shares outstanding",TRUE)</f>
        <v>-20388162.204429779</v>
      </c>
      <c r="P242" s="7">
        <f>(_FV(Table1[[#This Row],[Company]],"Price")-_FV(Table1[[#This Row],[Company]],"52 week low",TRUE))/_FV(Table1[[#This Row],[Company]],"Price",TRUE)</f>
        <v>0.16023560580971755</v>
      </c>
      <c r="Q242" s="3">
        <f>_FV(Table1[[#This Row],[Company]],"52 week low",TRUE)</f>
        <v>177.501</v>
      </c>
      <c r="R242" s="3">
        <f>_FV(Table1[[#This Row],[Company]],"Low")</f>
        <v>211.08</v>
      </c>
      <c r="S242" s="14">
        <f>_FV(Table1[[#This Row],[Company]],"Price")</f>
        <v>211.37</v>
      </c>
      <c r="T242" s="3">
        <f>_FV(Table1[[#This Row],[Company]],"High")</f>
        <v>212.94</v>
      </c>
      <c r="U242" s="3">
        <f>_FV(Table1[[#This Row],[Company]],"52 week high",TRUE)</f>
        <v>218.70500000000001</v>
      </c>
      <c r="V242" s="7">
        <f>(_FV(Table1[[#This Row],[Company]],"52 week high",TRUE)-_FV(Table1[[#This Row],[Company]],"Price"))/_FV(Table1[[#This Row],[Company]],"Price",TRUE)</f>
        <v>3.4702181009604052E-2</v>
      </c>
      <c r="W242" s="7">
        <f>((_FV(Table1[[#This Row],[Company]],"Price")-_FV(Table1[[#This Row],[Company]],"52 week low",TRUE))/(Table1[year range]*_FV(Table1[[#This Row],[Company]],"Price")))</f>
        <v>0.82198330259198116</v>
      </c>
      <c r="X242" s="7">
        <f>((_FV(Table1[[#This Row],[Company]],"Price")-_FV(Table1[[#This Row],[Company]],"Low",TRUE))/(_FV(Table1[[#This Row],[Company]],"High",TRUE)-_FV(Table1[[#This Row],[Company]],"Low",TRUE)))</f>
        <v>0.1559139784946206</v>
      </c>
      <c r="Y242" s="3">
        <f>_FV(Table1[[#This Row],[Company]],"Previous close",TRUE)</f>
        <v>211.63</v>
      </c>
      <c r="Z242" s="17">
        <f>_FV(Table1[[#This Row],[Company]],"Change")</f>
        <v>-0.26</v>
      </c>
      <c r="AA242" s="3">
        <f>_FV(Table1[[#This Row],[Company]],"Open")</f>
        <v>211.7</v>
      </c>
      <c r="AB242" s="1">
        <v>6.7274E-2</v>
      </c>
      <c r="AC242" s="6">
        <f>_FV(Table1[[#This Row],[Company]],"Volume")</f>
        <v>97199</v>
      </c>
      <c r="AD242" s="6">
        <f>_FV(Table1[[#This Row],[Company]],"Volume average",TRUE)</f>
        <v>642702.9375</v>
      </c>
      <c r="AE242" s="1" t="str">
        <f>_FV(Table1[[#This Row],[Company]],"Year founded",TRUE)</f>
        <v>1997</v>
      </c>
      <c r="AF242" s="6">
        <f>_FV(Table1[[#This Row],[Company]],"Shares outstanding",TRUE)</f>
        <v>78387888.331096694</v>
      </c>
      <c r="AG242" s="1" t="str">
        <f>_FV(Table1[[#This Row],[Company]],"Exchange")</f>
        <v>NYSE</v>
      </c>
      <c r="AH242" s="1" t="str">
        <f>_FV(Table1[[#This Row],[Company]],"Industry")</f>
        <v>Aerospace &amp; Defense</v>
      </c>
    </row>
    <row r="243" spans="1:34" ht="16.5" x14ac:dyDescent="0.25">
      <c r="A243" s="1">
        <v>448</v>
      </c>
      <c r="B243" s="2" t="e" vm="244">
        <v>#VALUE!</v>
      </c>
      <c r="C243" s="1" t="str">
        <f>_FV(Table1[[#This Row],[Company]],"Ticker symbol",TRUE)</f>
        <v>ARNC</v>
      </c>
      <c r="D243" s="5">
        <f>_FV(Table1[[#This Row],[Company]],"P/E",TRUE)</f>
        <v>-10.319917</v>
      </c>
      <c r="E243" s="19">
        <v>1.1299999999999999</v>
      </c>
      <c r="F243" s="7">
        <f>ABS(Table1[[#This Row],[% change]]/Table1[[#This Row],[Beta]])</f>
        <v>1.0566371681415929E-3</v>
      </c>
      <c r="G243" s="7">
        <f>_FV(Table1[[#This Row],[Company]],"Change (%)",TRUE)</f>
        <v>-1.194E-3</v>
      </c>
      <c r="H243" s="7">
        <f>_FV(Table1[[#This Row],[Company]],"Volume")/_FV(Table1[[#This Row],[Company]],"Volume average",TRUE)</f>
        <v>0.11219997110327264</v>
      </c>
      <c r="I243" s="7">
        <f>(Table1[% volume]/(Table1[[#Totals],[% volume]]))</f>
        <v>0.39678112916389424</v>
      </c>
      <c r="J243" s="7">
        <f>_FV(Table1[[#This Row],[Company]],"Volume")/_FV(Table1[[#This Row],[Company]],"Shares outstanding",TRUE)</f>
        <v>8.5455550623221089E-4</v>
      </c>
      <c r="K243" s="7">
        <f>(_FV(Table1[[#This Row],[Company]],"52 week high",TRUE)-_FV(Table1[[#This Row],[Company]],"52 week low",TRUE))/_FV(Table1[[#This Row],[Company]],"Price")</f>
        <v>0.70267686424474196</v>
      </c>
      <c r="L243" s="7">
        <f>(_FV(Table1[[#This Row],[Company]],"High",TRUE)-_FV(Table1[[#This Row],[Company]],"Low",TRUE))/_FV(Table1[[#This Row],[Company]],"Price")</f>
        <v>1.0755258126195096E-2</v>
      </c>
      <c r="M243" s="7">
        <f>(Table1[day range]/Table1[year range])</f>
        <v>1.5306122448979687E-2</v>
      </c>
      <c r="N243" s="9">
        <f>_FV(Table1[[#This Row],[Company]],"Market cap",TRUE)</f>
        <v>10103412700.559999</v>
      </c>
      <c r="O243" s="9">
        <f>_FV(Table1[[#This Row],[Company]],"Previous close",TRUE)*_FV(Table1[[#This Row],[Company]],"Change (%)",TRUE)*_FV(Table1[[#This Row],[Company]],"Shares outstanding",TRUE)</f>
        <v>-12063474.76446864</v>
      </c>
      <c r="P243" s="7">
        <f>(_FV(Table1[[#This Row],[Company]],"Price")-_FV(Table1[[#This Row],[Company]],"52 week low",TRUE))/_FV(Table1[[#This Row],[Company]],"Price",TRUE)</f>
        <v>0.21271510516252401</v>
      </c>
      <c r="Q243" s="3">
        <f>_FV(Table1[[#This Row],[Company]],"52 week low",TRUE)</f>
        <v>16.47</v>
      </c>
      <c r="R243" s="3">
        <f>_FV(Table1[[#This Row],[Company]],"Low")</f>
        <v>20.785</v>
      </c>
      <c r="S243" s="14">
        <f>_FV(Table1[[#This Row],[Company]],"Price")</f>
        <v>20.92</v>
      </c>
      <c r="T243" s="3">
        <f>_FV(Table1[[#This Row],[Company]],"High")</f>
        <v>21.01</v>
      </c>
      <c r="U243" s="3">
        <f>_FV(Table1[[#This Row],[Company]],"52 week high",TRUE)</f>
        <v>31.17</v>
      </c>
      <c r="V243" s="7">
        <f>(_FV(Table1[[#This Row],[Company]],"52 week high",TRUE)-_FV(Table1[[#This Row],[Company]],"Price"))/_FV(Table1[[#This Row],[Company]],"Price",TRUE)</f>
        <v>0.48996175908221795</v>
      </c>
      <c r="W243" s="7">
        <f>((_FV(Table1[[#This Row],[Company]],"Price")-_FV(Table1[[#This Row],[Company]],"52 week low",TRUE))/(Table1[year range]*_FV(Table1[[#This Row],[Company]],"Price")))</f>
        <v>0.30272108843537426</v>
      </c>
      <c r="X243" s="7">
        <f>((_FV(Table1[[#This Row],[Company]],"Price")-_FV(Table1[[#This Row],[Company]],"Low",TRUE))/(_FV(Table1[[#This Row],[Company]],"High",TRUE)-_FV(Table1[[#This Row],[Company]],"Low",TRUE)))</f>
        <v>0.6000000000000032</v>
      </c>
      <c r="Y243" s="3">
        <f>_FV(Table1[[#This Row],[Company]],"Previous close",TRUE)</f>
        <v>20.945</v>
      </c>
      <c r="Z243" s="17">
        <f>_FV(Table1[[#This Row],[Company]],"Change")</f>
        <v>-2.5000000000000001E-2</v>
      </c>
      <c r="AA243" s="3">
        <f>_FV(Table1[[#This Row],[Company]],"Open")</f>
        <v>21</v>
      </c>
      <c r="AB243" s="1">
        <v>3.712E-2</v>
      </c>
      <c r="AC243" s="6">
        <f>_FV(Table1[[#This Row],[Company]],"Volume")</f>
        <v>412219</v>
      </c>
      <c r="AD243" s="6">
        <f>_FV(Table1[[#This Row],[Company]],"Volume average",TRUE)</f>
        <v>3673967.078125</v>
      </c>
      <c r="AE243" s="1" t="str">
        <f>_FV(Table1[[#This Row],[Company]],"Year founded",TRUE)</f>
        <v>1888</v>
      </c>
      <c r="AF243" s="6">
        <f>_FV(Table1[[#This Row],[Company]],"Shares outstanding",TRUE)</f>
        <v>482378262.14179999</v>
      </c>
      <c r="AG243" s="1" t="str">
        <f>_FV(Table1[[#This Row],[Company]],"Exchange")</f>
        <v>NYSE</v>
      </c>
      <c r="AH243" s="1" t="str">
        <f>_FV(Table1[[#This Row],[Company]],"Industry")</f>
        <v>Diversified Industrials</v>
      </c>
    </row>
    <row r="244" spans="1:34" ht="16.5" x14ac:dyDescent="0.25">
      <c r="A244" s="1">
        <v>366</v>
      </c>
      <c r="B244" s="2" t="e" vm="245">
        <v>#VALUE!</v>
      </c>
      <c r="C244" s="1" t="str">
        <f>_FV(Table1[[#This Row],[Company]],"Ticker symbol",TRUE)</f>
        <v>L</v>
      </c>
      <c r="D244" s="5">
        <f>_FV(Table1[[#This Row],[Company]],"P/E",TRUE)</f>
        <v>14.556041</v>
      </c>
      <c r="E244" s="5">
        <f>_FV(Table1[[#This Row],[Company]],"Beta")</f>
        <v>0.68088899999999997</v>
      </c>
      <c r="F244" s="7">
        <f>ABS(_FV(Table1[[#This Row],[Company]],"Change (%)",TRUE)/_FV(Table1[[#This Row],[Company]],"Beta"))</f>
        <v>1.73302843782173E-3</v>
      </c>
      <c r="G244" s="7">
        <f>_FV(Table1[[#This Row],[Company]],"Change (%)",TRUE)</f>
        <v>-1.1799999999999998E-3</v>
      </c>
      <c r="H244" s="7">
        <f>_FV(Table1[[#This Row],[Company]],"Volume")/_FV(Table1[[#This Row],[Company]],"Volume average",TRUE)</f>
        <v>0.14049243432320399</v>
      </c>
      <c r="I244" s="7">
        <f>(Table1[% volume]/(Table1[[#Totals],[% volume]]))</f>
        <v>0.49683387777734622</v>
      </c>
      <c r="J244" s="7">
        <f>_FV(Table1[[#This Row],[Company]],"Volume")/_FV(Table1[[#This Row],[Company]],"Shares outstanding",TRUE)</f>
        <v>5.4804428947512077E-4</v>
      </c>
      <c r="K244" s="7">
        <f>(_FV(Table1[[#This Row],[Company]],"52 week high",TRUE)-_FV(Table1[[#This Row],[Company]],"52 week low",TRUE))/_FV(Table1[[#This Row],[Company]],"Price")</f>
        <v>0.168964159117763</v>
      </c>
      <c r="L244" s="7">
        <f>(_FV(Table1[[#This Row],[Company]],"High",TRUE)-_FV(Table1[[#This Row],[Company]],"Low",TRUE))/_FV(Table1[[#This Row],[Company]],"Price")</f>
        <v>7.0756203229617471E-3</v>
      </c>
      <c r="M244" s="7">
        <f>(Table1[day range]/Table1[year range])</f>
        <v>4.187645687645656E-2</v>
      </c>
      <c r="N244" s="9">
        <f>_FV(Table1[[#This Row],[Company]],"Market cap",TRUE)</f>
        <v>16055050602.620001</v>
      </c>
      <c r="O244" s="9">
        <f>_FV(Table1[[#This Row],[Company]],"Previous close",TRUE)*_FV(Table1[[#This Row],[Company]],"Change (%)",TRUE)*_FV(Table1[[#This Row],[Company]],"Shares outstanding",TRUE)</f>
        <v>-18944959.711091626</v>
      </c>
      <c r="P244" s="7">
        <f>(_FV(Table1[[#This Row],[Company]],"Price")-_FV(Table1[[#This Row],[Company]],"52 week low",TRUE))/_FV(Table1[[#This Row],[Company]],"Price",TRUE)</f>
        <v>0.11362741236707372</v>
      </c>
      <c r="Q244" s="3">
        <f>_FV(Table1[[#This Row],[Company]],"52 week low",TRUE)</f>
        <v>45.01</v>
      </c>
      <c r="R244" s="3">
        <f>_FV(Table1[[#This Row],[Company]],"Low")</f>
        <v>50.57</v>
      </c>
      <c r="S244" s="14">
        <f>_FV(Table1[[#This Row],[Company]],"Price")</f>
        <v>50.78</v>
      </c>
      <c r="T244" s="3">
        <f>_FV(Table1[[#This Row],[Company]],"High")</f>
        <v>50.929299999999998</v>
      </c>
      <c r="U244" s="3">
        <f>_FV(Table1[[#This Row],[Company]],"52 week high",TRUE)</f>
        <v>53.59</v>
      </c>
      <c r="V244" s="7">
        <f>(_FV(Table1[[#This Row],[Company]],"52 week high",TRUE)-_FV(Table1[[#This Row],[Company]],"Price"))/_FV(Table1[[#This Row],[Company]],"Price",TRUE)</f>
        <v>5.5336746750689295E-2</v>
      </c>
      <c r="W244" s="7">
        <f>((_FV(Table1[[#This Row],[Company]],"Price")-_FV(Table1[[#This Row],[Company]],"52 week low",TRUE))/(Table1[year range]*_FV(Table1[[#This Row],[Company]],"Price")))</f>
        <v>0.67249417249417243</v>
      </c>
      <c r="X244" s="7">
        <f>((_FV(Table1[[#This Row],[Company]],"Price")-_FV(Table1[[#This Row],[Company]],"Low",TRUE))/(_FV(Table1[[#This Row],[Company]],"High",TRUE)-_FV(Table1[[#This Row],[Company]],"Low",TRUE)))</f>
        <v>0.5844698023935494</v>
      </c>
      <c r="Y244" s="3">
        <f>_FV(Table1[[#This Row],[Company]],"Previous close",TRUE)</f>
        <v>50.84</v>
      </c>
      <c r="Z244" s="17">
        <f>_FV(Table1[[#This Row],[Company]],"Change")</f>
        <v>-0.06</v>
      </c>
      <c r="AA244" s="3">
        <f>_FV(Table1[[#This Row],[Company]],"Open")</f>
        <v>50.84</v>
      </c>
      <c r="AB244" s="1">
        <v>5.4521E-2</v>
      </c>
      <c r="AC244" s="6">
        <f>_FV(Table1[[#This Row],[Company]],"Volume")</f>
        <v>173070</v>
      </c>
      <c r="AD244" s="6">
        <f>_FV(Table1[[#This Row],[Company]],"Volume average",TRUE)</f>
        <v>1231881.28125</v>
      </c>
      <c r="AE244" s="1" t="str">
        <f>_FV(Table1[[#This Row],[Company]],"Year founded",TRUE)</f>
        <v>1969</v>
      </c>
      <c r="AF244" s="6">
        <f>_FV(Table1[[#This Row],[Company]],"Shares outstanding",TRUE)</f>
        <v>315795645.212825</v>
      </c>
      <c r="AG244" s="1" t="str">
        <f>_FV(Table1[[#This Row],[Company]],"Exchange")</f>
        <v>NYSE</v>
      </c>
      <c r="AH244" s="1" t="str">
        <f>_FV(Table1[[#This Row],[Company]],"Industry")</f>
        <v>Insurance - Property &amp; Casualty</v>
      </c>
    </row>
    <row r="245" spans="1:34" ht="16.5" x14ac:dyDescent="0.25">
      <c r="A245" s="1">
        <v>108</v>
      </c>
      <c r="B245" s="2" t="e" vm="246">
        <v>#VALUE!</v>
      </c>
      <c r="C245" s="1" t="str">
        <f>_FV(Table1[[#This Row],[Company]],"Ticker symbol",TRUE)</f>
        <v>SPG</v>
      </c>
      <c r="D245" s="5">
        <f>_FV(Table1[[#This Row],[Company]],"P/E",TRUE)</f>
        <v>24.390243999999999</v>
      </c>
      <c r="E245" s="5">
        <f>_FV(Table1[[#This Row],[Company]],"Beta")</f>
        <v>0.57944399999999996</v>
      </c>
      <c r="F245" s="7">
        <f>ABS(_FV(Table1[[#This Row],[Company]],"Change (%)",TRUE)/_FV(Table1[[#This Row],[Company]],"Beta"))</f>
        <v>1.9553226886463576E-3</v>
      </c>
      <c r="G245" s="7">
        <f>_FV(Table1[[#This Row],[Company]],"Change (%)",TRUE)</f>
        <v>-1.1329999999999999E-3</v>
      </c>
      <c r="H245" s="7">
        <f>_FV(Table1[[#This Row],[Company]],"Volume")/_FV(Table1[[#This Row],[Company]],"Volume average",TRUE)</f>
        <v>0.14790961273035597</v>
      </c>
      <c r="I245" s="7">
        <f>(Table1[% volume]/(Table1[[#Totals],[% volume]]))</f>
        <v>0.52306379918161272</v>
      </c>
      <c r="J245" s="7">
        <f>_FV(Table1[[#This Row],[Company]],"Volume")/_FV(Table1[[#This Row],[Company]],"Shares outstanding",TRUE)</f>
        <v>6.9378811854654777E-4</v>
      </c>
      <c r="K245" s="7">
        <f>(_FV(Table1[[#This Row],[Company]],"52 week high",TRUE)-_FV(Table1[[#This Row],[Company]],"52 week low",TRUE))/_FV(Table1[[#This Row],[Company]],"Price")</f>
        <v>0.19099211526462073</v>
      </c>
      <c r="L245" s="7">
        <f>(_FV(Table1[[#This Row],[Company]],"High",TRUE)-_FV(Table1[[#This Row],[Company]],"Low",TRUE))/_FV(Table1[[#This Row],[Company]],"Price")</f>
        <v>7.1756764422259622E-3</v>
      </c>
      <c r="M245" s="7">
        <f>(Table1[day range]/Table1[year range])</f>
        <v>3.7570537570538028E-2</v>
      </c>
      <c r="N245" s="9">
        <f>_FV(Table1[[#This Row],[Company]],"Market cap",TRUE)</f>
        <v>54542907104.370003</v>
      </c>
      <c r="O245" s="9">
        <f>_FV(Table1[[#This Row],[Company]],"Previous close",TRUE)*_FV(Table1[[#This Row],[Company]],"Change (%)",TRUE)*_FV(Table1[[#This Row],[Company]],"Shares outstanding",TRUE)</f>
        <v>-61797113.749251217</v>
      </c>
      <c r="P245" s="7">
        <f>(_FV(Table1[[#This Row],[Company]],"Price")-_FV(Table1[[#This Row],[Company]],"52 week low",TRUE))/_FV(Table1[[#This Row],[Company]],"Price",TRUE)</f>
        <v>0.17306710533779562</v>
      </c>
      <c r="Q245" s="3">
        <f>_FV(Table1[[#This Row],[Company]],"52 week low",TRUE)</f>
        <v>145.78</v>
      </c>
      <c r="R245" s="3">
        <f>_FV(Table1[[#This Row],[Company]],"Low")</f>
        <v>175.35499999999999</v>
      </c>
      <c r="S245" s="14">
        <f>_FV(Table1[[#This Row],[Company]],"Price")</f>
        <v>176.29</v>
      </c>
      <c r="T245" s="3">
        <f>_FV(Table1[[#This Row],[Company]],"High")</f>
        <v>176.62</v>
      </c>
      <c r="U245" s="3">
        <f>_FV(Table1[[#This Row],[Company]],"52 week high",TRUE)</f>
        <v>179.45</v>
      </c>
      <c r="V245" s="7">
        <f>(_FV(Table1[[#This Row],[Company]],"52 week high",TRUE)-_FV(Table1[[#This Row],[Company]],"Price"))/_FV(Table1[[#This Row],[Company]],"Price",TRUE)</f>
        <v>1.7925009926825098E-2</v>
      </c>
      <c r="W245" s="7">
        <f>((_FV(Table1[[#This Row],[Company]],"Price")-_FV(Table1[[#This Row],[Company]],"52 week low",TRUE))/(Table1[year range]*_FV(Table1[[#This Row],[Company]],"Price")))</f>
        <v>0.90614790614790619</v>
      </c>
      <c r="X245" s="7">
        <f>((_FV(Table1[[#This Row],[Company]],"Price")-_FV(Table1[[#This Row],[Company]],"Low",TRUE))/(_FV(Table1[[#This Row],[Company]],"High",TRUE)-_FV(Table1[[#This Row],[Company]],"Low",TRUE)))</f>
        <v>0.73913043478260188</v>
      </c>
      <c r="Y245" s="3">
        <f>_FV(Table1[[#This Row],[Company]],"Previous close",TRUE)</f>
        <v>176.49</v>
      </c>
      <c r="Z245" s="17">
        <f>_FV(Table1[[#This Row],[Company]],"Change")</f>
        <v>-0.2</v>
      </c>
      <c r="AA245" s="3">
        <f>_FV(Table1[[#This Row],[Company]],"Open")</f>
        <v>176.5</v>
      </c>
      <c r="AB245" s="1">
        <v>0.219358</v>
      </c>
      <c r="AC245" s="6">
        <f>_FV(Table1[[#This Row],[Company]],"Volume")</f>
        <v>214410</v>
      </c>
      <c r="AD245" s="6">
        <f>_FV(Table1[[#This Row],[Company]],"Volume average",TRUE)</f>
        <v>1449601.5238095201</v>
      </c>
      <c r="AE245" s="1" t="str">
        <f>_FV(Table1[[#This Row],[Company]],"Year founded",TRUE)</f>
        <v>1993</v>
      </c>
      <c r="AF245" s="6">
        <f>_FV(Table1[[#This Row],[Company]],"Shares outstanding",TRUE)</f>
        <v>309042478.91874897</v>
      </c>
      <c r="AG245" s="1" t="str">
        <f>_FV(Table1[[#This Row],[Company]],"Exchange")</f>
        <v>NYSE</v>
      </c>
      <c r="AH245" s="1" t="str">
        <f>_FV(Table1[[#This Row],[Company]],"Industry")</f>
        <v>REIT - Retail</v>
      </c>
    </row>
    <row r="246" spans="1:34" ht="16.5" x14ac:dyDescent="0.25">
      <c r="A246" s="1">
        <v>442</v>
      </c>
      <c r="B246" s="2" t="e" vm="247">
        <v>#VALUE!</v>
      </c>
      <c r="C246" s="1" t="str">
        <f>_FV(Table1[[#This Row],[Company]],"Ticker symbol",TRUE)</f>
        <v>REG</v>
      </c>
      <c r="D246" s="5">
        <f>_FV(Table1[[#This Row],[Company]],"P/E",TRUE)</f>
        <v>47.393365000000003</v>
      </c>
      <c r="E246" s="5">
        <f>_FV(Table1[[#This Row],[Company]],"Beta")</f>
        <v>0.46689900000000001</v>
      </c>
      <c r="F246" s="7">
        <f>ABS(_FV(Table1[[#This Row],[Company]],"Change (%)",TRUE)/_FV(Table1[[#This Row],[Company]],"Beta"))</f>
        <v>2.3666788748744377E-3</v>
      </c>
      <c r="G246" s="7">
        <f>_FV(Table1[[#This Row],[Company]],"Change (%)",TRUE)</f>
        <v>-1.1050000000000001E-3</v>
      </c>
      <c r="H246" s="7">
        <f>_FV(Table1[[#This Row],[Company]],"Volume")/_FV(Table1[[#This Row],[Company]],"Volume average",TRUE)</f>
        <v>0.29903949378614431</v>
      </c>
      <c r="I246" s="7">
        <f>(Table1[% volume]/(Table1[[#Totals],[% volume]]))</f>
        <v>1.0575156735098732</v>
      </c>
      <c r="J246" s="7">
        <f>_FV(Table1[[#This Row],[Company]],"Volume")/_FV(Table1[[#This Row],[Company]],"Shares outstanding",TRUE)</f>
        <v>2.372501074634287E-3</v>
      </c>
      <c r="K246" s="7">
        <f>(_FV(Table1[[#This Row],[Company]],"52 week high",TRUE)-_FV(Table1[[#This Row],[Company]],"52 week low",TRUE))/_FV(Table1[[#This Row],[Company]],"Price")</f>
        <v>0.24924924924924929</v>
      </c>
      <c r="L246" s="7">
        <f>(_FV(Table1[[#This Row],[Company]],"High",TRUE)-_FV(Table1[[#This Row],[Company]],"Low",TRUE))/_FV(Table1[[#This Row],[Company]],"Price")</f>
        <v>5.6899004267425227E-3</v>
      </c>
      <c r="M246" s="7">
        <f>(Table1[day range]/Table1[year range])</f>
        <v>2.2828154724159756E-2</v>
      </c>
      <c r="N246" s="9">
        <f>_FV(Table1[[#This Row],[Company]],"Market cap",TRUE)</f>
        <v>10726974546.860001</v>
      </c>
      <c r="O246" s="9">
        <f>_FV(Table1[[#This Row],[Company]],"Previous close",TRUE)*_FV(Table1[[#This Row],[Company]],"Change (%)",TRUE)*_FV(Table1[[#This Row],[Company]],"Shares outstanding",TRUE)</f>
        <v>-11853306.874280304</v>
      </c>
      <c r="P246" s="7">
        <f>(_FV(Table1[[#This Row],[Company]],"Price")-_FV(Table1[[#This Row],[Company]],"52 week low",TRUE))/_FV(Table1[[#This Row],[Company]],"Price",TRUE)</f>
        <v>0.13276434329065917</v>
      </c>
      <c r="Q246" s="3">
        <f>_FV(Table1[[#This Row],[Company]],"52 week low",TRUE)</f>
        <v>54.87</v>
      </c>
      <c r="R246" s="3">
        <f>_FV(Table1[[#This Row],[Company]],"Low")</f>
        <v>63.08</v>
      </c>
      <c r="S246" s="14">
        <f>_FV(Table1[[#This Row],[Company]],"Price")</f>
        <v>63.27</v>
      </c>
      <c r="T246" s="3">
        <f>_FV(Table1[[#This Row],[Company]],"High")</f>
        <v>63.44</v>
      </c>
      <c r="U246" s="3">
        <f>_FV(Table1[[#This Row],[Company]],"52 week high",TRUE)</f>
        <v>70.64</v>
      </c>
      <c r="V246" s="7">
        <f>(_FV(Table1[[#This Row],[Company]],"52 week high",TRUE)-_FV(Table1[[#This Row],[Company]],"Price"))/_FV(Table1[[#This Row],[Company]],"Price",TRUE)</f>
        <v>0.11648490595859012</v>
      </c>
      <c r="W246" s="7">
        <f>((_FV(Table1[[#This Row],[Company]],"Price")-_FV(Table1[[#This Row],[Company]],"52 week low",TRUE))/(Table1[year range]*_FV(Table1[[#This Row],[Company]],"Price")))</f>
        <v>0.53265694356372884</v>
      </c>
      <c r="X246" s="7">
        <f>((_FV(Table1[[#This Row],[Company]],"Price")-_FV(Table1[[#This Row],[Company]],"Low",TRUE))/(_FV(Table1[[#This Row],[Company]],"High",TRUE)-_FV(Table1[[#This Row],[Company]],"Low",TRUE)))</f>
        <v>0.527777777777792</v>
      </c>
      <c r="Y246" s="3">
        <f>_FV(Table1[[#This Row],[Company]],"Previous close",TRUE)</f>
        <v>63.34</v>
      </c>
      <c r="Z246" s="17">
        <f>_FV(Table1[[#This Row],[Company]],"Change")</f>
        <v>-7.0000000000000007E-2</v>
      </c>
      <c r="AA246" s="3">
        <f>_FV(Table1[[#This Row],[Company]],"Open")</f>
        <v>63.4</v>
      </c>
      <c r="AB246" s="1">
        <v>3.8498999999999999E-2</v>
      </c>
      <c r="AC246" s="6">
        <f>_FV(Table1[[#This Row],[Company]],"Volume")</f>
        <v>401796</v>
      </c>
      <c r="AD246" s="6">
        <f>_FV(Table1[[#This Row],[Company]],"Volume average",TRUE)</f>
        <v>1343621.8571428601</v>
      </c>
      <c r="AE246" s="1" t="str">
        <f>_FV(Table1[[#This Row],[Company]],"Year founded",TRUE)</f>
        <v>1993</v>
      </c>
      <c r="AF246" s="6">
        <f>_FV(Table1[[#This Row],[Company]],"Shares outstanding",TRUE)</f>
        <v>169355455.42879701</v>
      </c>
      <c r="AG246" s="1" t="str">
        <f>_FV(Table1[[#This Row],[Company]],"Exchange")</f>
        <v>NYSE</v>
      </c>
      <c r="AH246" s="1" t="str">
        <f>_FV(Table1[[#This Row],[Company]],"Industry")</f>
        <v>REIT - Retail</v>
      </c>
    </row>
    <row r="247" spans="1:34" ht="16.5" x14ac:dyDescent="0.25">
      <c r="A247" s="1">
        <v>106</v>
      </c>
      <c r="B247" s="2" t="e" vm="248">
        <v>#VALUE!</v>
      </c>
      <c r="C247" s="1" t="str">
        <f>_FV(Table1[[#This Row],[Company]],"Ticker symbol",TRUE)</f>
        <v>SPGI</v>
      </c>
      <c r="D247" s="5">
        <f>_FV(Table1[[#This Row],[Company]],"P/E",TRUE)</f>
        <v>31.152647999999999</v>
      </c>
      <c r="E247" s="5">
        <f>_FV(Table1[[#This Row],[Company]],"Beta")</f>
        <v>1.244624</v>
      </c>
      <c r="F247" s="7">
        <f>ABS(_FV(Table1[[#This Row],[Company]],"Change (%)",TRUE)/_FV(Table1[[#This Row],[Company]],"Beta"))</f>
        <v>8.3479026597590923E-4</v>
      </c>
      <c r="G247" s="7">
        <f>_FV(Table1[[#This Row],[Company]],"Change (%)",TRUE)</f>
        <v>-1.039E-3</v>
      </c>
      <c r="H247" s="7">
        <f>_FV(Table1[[#This Row],[Company]],"Volume")/_FV(Table1[[#This Row],[Company]],"Volume average",TRUE)</f>
        <v>0.21505128305966653</v>
      </c>
      <c r="I247" s="7">
        <f>(Table1[% volume]/(Table1[[#Totals],[% volume]]))</f>
        <v>0.76050189747392805</v>
      </c>
      <c r="J247" s="7">
        <f>_FV(Table1[[#This Row],[Company]],"Volume")/_FV(Table1[[#This Row],[Company]],"Shares outstanding",TRUE)</f>
        <v>9.4914429985960922E-4</v>
      </c>
      <c r="K247" s="7">
        <f>(_FV(Table1[[#This Row],[Company]],"52 week high",TRUE)-_FV(Table1[[#This Row],[Company]],"52 week low",TRUE))/_FV(Table1[[#This Row],[Company]],"Price")</f>
        <v>0.34787727205190433</v>
      </c>
      <c r="L247" s="7">
        <f>(_FV(Table1[[#This Row],[Company]],"High",TRUE)-_FV(Table1[[#This Row],[Company]],"Low",TRUE))/_FV(Table1[[#This Row],[Company]],"Price")</f>
        <v>9.26155217671242E-3</v>
      </c>
      <c r="M247" s="7">
        <f>(Table1[day range]/Table1[year range])</f>
        <v>2.6623044736681069E-2</v>
      </c>
      <c r="N247" s="9">
        <f>_FV(Table1[[#This Row],[Company]],"Market cap",TRUE)</f>
        <v>50737610000</v>
      </c>
      <c r="O247" s="9">
        <f>_FV(Table1[[#This Row],[Company]],"Previous close",TRUE)*_FV(Table1[[#This Row],[Company]],"Change (%)",TRUE)*_FV(Table1[[#This Row],[Company]],"Shares outstanding",TRUE)</f>
        <v>-52716376.790000103</v>
      </c>
      <c r="P247" s="7">
        <f>(_FV(Table1[[#This Row],[Company]],"Price")-_FV(Table1[[#This Row],[Company]],"52 week low",TRUE))/_FV(Table1[[#This Row],[Company]],"Price",TRUE)</f>
        <v>0.27160566589074342</v>
      </c>
      <c r="Q247" s="3">
        <f>_FV(Table1[[#This Row],[Company]],"52 week low",TRUE)</f>
        <v>147.0701</v>
      </c>
      <c r="R247" s="3">
        <f>_FV(Table1[[#This Row],[Company]],"Low")</f>
        <v>201.32</v>
      </c>
      <c r="S247" s="14">
        <f>_FV(Table1[[#This Row],[Company]],"Price")</f>
        <v>201.91</v>
      </c>
      <c r="T247" s="3">
        <f>_FV(Table1[[#This Row],[Company]],"High")</f>
        <v>203.19</v>
      </c>
      <c r="U247" s="3">
        <f>_FV(Table1[[#This Row],[Company]],"52 week high",TRUE)</f>
        <v>217.31</v>
      </c>
      <c r="V247" s="7">
        <f>(_FV(Table1[[#This Row],[Company]],"52 week high",TRUE)-_FV(Table1[[#This Row],[Company]],"Price"))/_FV(Table1[[#This Row],[Company]],"Price",TRUE)</f>
        <v>7.6271606161160937E-2</v>
      </c>
      <c r="W247" s="7">
        <f>((_FV(Table1[[#This Row],[Company]],"Price")-_FV(Table1[[#This Row],[Company]],"52 week low",TRUE))/(Table1[year range]*_FV(Table1[[#This Row],[Company]],"Price")))</f>
        <v>0.78075139628615642</v>
      </c>
      <c r="X247" s="7">
        <f>((_FV(Table1[[#This Row],[Company]],"Price")-_FV(Table1[[#This Row],[Company]],"Low",TRUE))/(_FV(Table1[[#This Row],[Company]],"High",TRUE)-_FV(Table1[[#This Row],[Company]],"Low",TRUE)))</f>
        <v>0.31550802139037537</v>
      </c>
      <c r="Y247" s="3">
        <f>_FV(Table1[[#This Row],[Company]],"Previous close",TRUE)</f>
        <v>202.12</v>
      </c>
      <c r="Z247" s="17">
        <f>_FV(Table1[[#This Row],[Company]],"Change")</f>
        <v>-0.21</v>
      </c>
      <c r="AA247" s="3">
        <f>_FV(Table1[[#This Row],[Company]],"Open")</f>
        <v>202.18</v>
      </c>
      <c r="AB247" s="1">
        <v>0.22245300000000001</v>
      </c>
      <c r="AC247" s="6">
        <f>_FV(Table1[[#This Row],[Company]],"Volume")</f>
        <v>238261</v>
      </c>
      <c r="AD247" s="6">
        <f>_FV(Table1[[#This Row],[Company]],"Volume average",TRUE)</f>
        <v>1107926.42857143</v>
      </c>
      <c r="AE247" s="1" t="str">
        <f>_FV(Table1[[#This Row],[Company]],"Year founded",TRUE)</f>
        <v>1925</v>
      </c>
      <c r="AF247" s="6">
        <f>_FV(Table1[[#This Row],[Company]],"Shares outstanding",TRUE)</f>
        <v>251027162.08193201</v>
      </c>
      <c r="AG247" s="1" t="str">
        <f>_FV(Table1[[#This Row],[Company]],"Exchange")</f>
        <v>NYSE</v>
      </c>
      <c r="AH247" s="1" t="str">
        <f>_FV(Table1[[#This Row],[Company]],"Industry")</f>
        <v>Capital Markets</v>
      </c>
    </row>
    <row r="248" spans="1:34" ht="16.5" x14ac:dyDescent="0.25">
      <c r="A248" s="1">
        <v>372</v>
      </c>
      <c r="B248" s="2" t="e" vm="249">
        <v>#VALUE!</v>
      </c>
      <c r="C248" s="1" t="str">
        <f>_FV(Table1[[#This Row],[Company]],"Ticker symbol",TRUE)</f>
        <v>SYMC</v>
      </c>
      <c r="D248" s="5">
        <f>_FV(Table1[[#This Row],[Company]],"P/E",TRUE)</f>
        <v>13.054830000000001</v>
      </c>
      <c r="E248" s="5">
        <f>_FV(Table1[[#This Row],[Company]],"Beta")</f>
        <v>0.67751899999999998</v>
      </c>
      <c r="F248" s="7">
        <f>ABS(_FV(Table1[[#This Row],[Company]],"Change (%)",TRUE)/_FV(Table1[[#This Row],[Company]],"Beta"))</f>
        <v>1.51730062182758E-3</v>
      </c>
      <c r="G248" s="7">
        <f>_FV(Table1[[#This Row],[Company]],"Change (%)",TRUE)</f>
        <v>-1.0280000000000001E-3</v>
      </c>
      <c r="H248" s="7">
        <f>_FV(Table1[[#This Row],[Company]],"Volume")/_FV(Table1[[#This Row],[Company]],"Volume average",TRUE)</f>
        <v>0.18736397900186641</v>
      </c>
      <c r="I248" s="7">
        <f>(Table1[% volume]/(Table1[[#Totals],[% volume]]))</f>
        <v>0.66258921835704743</v>
      </c>
      <c r="J248" s="7">
        <f>_FV(Table1[[#This Row],[Company]],"Volume")/_FV(Table1[[#This Row],[Company]],"Shares outstanding",TRUE)</f>
        <v>2.5663971261204663E-3</v>
      </c>
      <c r="K248" s="7">
        <f>(_FV(Table1[[#This Row],[Company]],"52 week high",TRUE)-_FV(Table1[[#This Row],[Company]],"52 week low",TRUE))/_FV(Table1[[#This Row],[Company]],"Price")</f>
        <v>0.84354091610910986</v>
      </c>
      <c r="L248" s="7">
        <f>(_FV(Table1[[#This Row],[Company]],"High",TRUE)-_FV(Table1[[#This Row],[Company]],"Low",TRUE))/_FV(Table1[[#This Row],[Company]],"Price")</f>
        <v>1.3381369016984127E-2</v>
      </c>
      <c r="M248" s="7">
        <f>(Table1[day range]/Table1[year range])</f>
        <v>1.5863331299573003E-2</v>
      </c>
      <c r="N248" s="9">
        <f>_FV(Table1[[#This Row],[Company]],"Market cap",TRUE)</f>
        <v>12088926703.6</v>
      </c>
      <c r="O248" s="9">
        <f>_FV(Table1[[#This Row],[Company]],"Previous close",TRUE)*_FV(Table1[[#This Row],[Company]],"Change (%)",TRUE)*_FV(Table1[[#This Row],[Company]],"Shares outstanding",TRUE)</f>
        <v>-12427416.651300801</v>
      </c>
      <c r="P248" s="7">
        <f>(_FV(Table1[[#This Row],[Company]],"Price")-_FV(Table1[[#This Row],[Company]],"52 week low",TRUE))/_FV(Table1[[#This Row],[Company]],"Price",TRUE)</f>
        <v>8.3376222336592948E-2</v>
      </c>
      <c r="Q248" s="3">
        <f>_FV(Table1[[#This Row],[Company]],"52 week low",TRUE)</f>
        <v>17.809999999999999</v>
      </c>
      <c r="R248" s="3">
        <f>_FV(Table1[[#This Row],[Company]],"Low")</f>
        <v>19.399999999999999</v>
      </c>
      <c r="S248" s="14">
        <f>_FV(Table1[[#This Row],[Company]],"Price")</f>
        <v>19.43</v>
      </c>
      <c r="T248" s="3">
        <f>_FV(Table1[[#This Row],[Company]],"High")</f>
        <v>19.66</v>
      </c>
      <c r="U248" s="3">
        <f>_FV(Table1[[#This Row],[Company]],"52 week high",TRUE)</f>
        <v>34.200000000000003</v>
      </c>
      <c r="V248" s="7">
        <f>(_FV(Table1[[#This Row],[Company]],"52 week high",TRUE)-_FV(Table1[[#This Row],[Company]],"Price"))/_FV(Table1[[#This Row],[Company]],"Price",TRUE)</f>
        <v>0.76016469377251694</v>
      </c>
      <c r="W248" s="7">
        <f>((_FV(Table1[[#This Row],[Company]],"Price")-_FV(Table1[[#This Row],[Company]],"52 week low",TRUE))/(Table1[year range]*_FV(Table1[[#This Row],[Company]],"Price")))</f>
        <v>9.8840756558877405E-2</v>
      </c>
      <c r="X248" s="7">
        <f>((_FV(Table1[[#This Row],[Company]],"Price")-_FV(Table1[[#This Row],[Company]],"Low",TRUE))/(_FV(Table1[[#This Row],[Company]],"High",TRUE)-_FV(Table1[[#This Row],[Company]],"Low",TRUE)))</f>
        <v>0.11538461538461907</v>
      </c>
      <c r="Y248" s="3">
        <f>_FV(Table1[[#This Row],[Company]],"Previous close",TRUE)</f>
        <v>19.45</v>
      </c>
      <c r="Z248" s="17">
        <f>_FV(Table1[[#This Row],[Company]],"Change")</f>
        <v>-0.02</v>
      </c>
      <c r="AA248" s="3">
        <f>_FV(Table1[[#This Row],[Company]],"Open")</f>
        <v>19.66</v>
      </c>
      <c r="AB248" s="1">
        <v>5.3171000000000003E-2</v>
      </c>
      <c r="AC248" s="6">
        <f>_FV(Table1[[#This Row],[Company]],"Volume")</f>
        <v>1595115</v>
      </c>
      <c r="AD248" s="6">
        <f>_FV(Table1[[#This Row],[Company]],"Volume average",TRUE)</f>
        <v>8513456.046875</v>
      </c>
      <c r="AE248" s="1" t="str">
        <f>_FV(Table1[[#This Row],[Company]],"Year founded",TRUE)</f>
        <v>1988</v>
      </c>
      <c r="AF248" s="6">
        <f>_FV(Table1[[#This Row],[Company]],"Shares outstanding",TRUE)</f>
        <v>621538648</v>
      </c>
      <c r="AG248" s="1" t="str">
        <f>_FV(Table1[[#This Row],[Company]],"Exchange")</f>
        <v>NASDAQ</v>
      </c>
      <c r="AH248" s="1" t="str">
        <f>_FV(Table1[[#This Row],[Company]],"Industry")</f>
        <v>Software - Application</v>
      </c>
    </row>
    <row r="249" spans="1:34" ht="16.5" x14ac:dyDescent="0.25">
      <c r="A249" s="1">
        <v>147</v>
      </c>
      <c r="B249" s="2" t="e" vm="250">
        <v>#VALUE!</v>
      </c>
      <c r="C249" s="1" t="str">
        <f>_FV(Table1[[#This Row],[Company]],"Ticker symbol",TRUE)</f>
        <v>ECL</v>
      </c>
      <c r="D249" s="5">
        <f>_FV(Table1[[#This Row],[Company]],"P/E",TRUE)</f>
        <v>27.932960999999999</v>
      </c>
      <c r="E249" s="5">
        <f>_FV(Table1[[#This Row],[Company]],"Beta")</f>
        <v>0.94760299999999997</v>
      </c>
      <c r="F249" s="7">
        <f>ABS(_FV(Table1[[#This Row],[Company]],"Change (%)",TRUE)/_FV(Table1[[#This Row],[Company]],"Beta"))</f>
        <v>1.0626813127438391E-3</v>
      </c>
      <c r="G249" s="7">
        <f>_FV(Table1[[#This Row],[Company]],"Change (%)",TRUE)</f>
        <v>-1.0070000000000001E-3</v>
      </c>
      <c r="H249" s="7">
        <f>_FV(Table1[[#This Row],[Company]],"Volume")/_FV(Table1[[#This Row],[Company]],"Volume average",TRUE)</f>
        <v>0.22845578296149968</v>
      </c>
      <c r="I249" s="7">
        <f>(Table1[% volume]/(Table1[[#Totals],[% volume]]))</f>
        <v>0.80790523059984476</v>
      </c>
      <c r="J249" s="7">
        <f>_FV(Table1[[#This Row],[Company]],"Volume")/_FV(Table1[[#This Row],[Company]],"Shares outstanding",TRUE)</f>
        <v>8.2936227462130068E-4</v>
      </c>
      <c r="K249" s="7">
        <f>(_FV(Table1[[#This Row],[Company]],"52 week high",TRUE)-_FV(Table1[[#This Row],[Company]],"52 week low",TRUE))/_FV(Table1[[#This Row],[Company]],"Price")</f>
        <v>0.16612903225806458</v>
      </c>
      <c r="L249" s="7">
        <f>(_FV(Table1[[#This Row],[Company]],"High",TRUE)-_FV(Table1[[#This Row],[Company]],"Low",TRUE))/_FV(Table1[[#This Row],[Company]],"Price")</f>
        <v>9.9462365591399069E-3</v>
      </c>
      <c r="M249" s="7">
        <f>(Table1[day range]/Table1[year range])</f>
        <v>5.9870550161813009E-2</v>
      </c>
      <c r="N249" s="9">
        <f>_FV(Table1[[#This Row],[Company]],"Market cap",TRUE)</f>
        <v>42905082843.620003</v>
      </c>
      <c r="O249" s="9">
        <f>_FV(Table1[[#This Row],[Company]],"Previous close",TRUE)*_FV(Table1[[#This Row],[Company]],"Change (%)",TRUE)*_FV(Table1[[#This Row],[Company]],"Shares outstanding",TRUE)</f>
        <v>-43205418.423525311</v>
      </c>
      <c r="P249" s="7">
        <f>(_FV(Table1[[#This Row],[Company]],"Price")-_FV(Table1[[#This Row],[Company]],"52 week low",TRUE))/_FV(Table1[[#This Row],[Company]],"Price",TRUE)</f>
        <v>0.15497311827957</v>
      </c>
      <c r="Q249" s="3">
        <f>_FV(Table1[[#This Row],[Company]],"52 week low",TRUE)</f>
        <v>125.74</v>
      </c>
      <c r="R249" s="3">
        <f>_FV(Table1[[#This Row],[Company]],"Low")</f>
        <v>147.72999999999999</v>
      </c>
      <c r="S249" s="14">
        <f>_FV(Table1[[#This Row],[Company]],"Price")</f>
        <v>148.80000000000001</v>
      </c>
      <c r="T249" s="3">
        <f>_FV(Table1[[#This Row],[Company]],"High")</f>
        <v>149.21</v>
      </c>
      <c r="U249" s="3">
        <f>_FV(Table1[[#This Row],[Company]],"52 week high",TRUE)</f>
        <v>150.46</v>
      </c>
      <c r="V249" s="7">
        <f>(_FV(Table1[[#This Row],[Company]],"52 week high",TRUE)-_FV(Table1[[#This Row],[Company]],"Price"))/_FV(Table1[[#This Row],[Company]],"Price",TRUE)</f>
        <v>1.11559139784946E-2</v>
      </c>
      <c r="W249" s="7">
        <f>((_FV(Table1[[#This Row],[Company]],"Price")-_FV(Table1[[#This Row],[Company]],"52 week low",TRUE))/(Table1[year range]*_FV(Table1[[#This Row],[Company]],"Price")))</f>
        <v>0.93284789644012966</v>
      </c>
      <c r="X249" s="7">
        <f>((_FV(Table1[[#This Row],[Company]],"Price")-_FV(Table1[[#This Row],[Company]],"Low",TRUE))/(_FV(Table1[[#This Row],[Company]],"High",TRUE)-_FV(Table1[[#This Row],[Company]],"Low",TRUE)))</f>
        <v>0.72297297297297869</v>
      </c>
      <c r="Y249" s="3">
        <f>_FV(Table1[[#This Row],[Company]],"Previous close",TRUE)</f>
        <v>148.94999999999999</v>
      </c>
      <c r="Z249" s="17">
        <f>_FV(Table1[[#This Row],[Company]],"Change")</f>
        <v>-0.15</v>
      </c>
      <c r="AA249" s="3">
        <f>_FV(Table1[[#This Row],[Company]],"Open")</f>
        <v>148.9</v>
      </c>
      <c r="AB249" s="1">
        <v>0.15379699999999999</v>
      </c>
      <c r="AC249" s="6">
        <f>_FV(Table1[[#This Row],[Company]],"Volume")</f>
        <v>238898</v>
      </c>
      <c r="AD249" s="6">
        <f>_FV(Table1[[#This Row],[Company]],"Volume average",TRUE)</f>
        <v>1045707.82539683</v>
      </c>
      <c r="AE249" s="1" t="str">
        <f>_FV(Table1[[#This Row],[Company]],"Year founded",TRUE)</f>
        <v>1924</v>
      </c>
      <c r="AF249" s="6">
        <f>_FV(Table1[[#This Row],[Company]],"Shares outstanding",TRUE)</f>
        <v>288050237.28512901</v>
      </c>
      <c r="AG249" s="1" t="str">
        <f>_FV(Table1[[#This Row],[Company]],"Exchange")</f>
        <v>NYSE</v>
      </c>
      <c r="AH249" s="1" t="str">
        <f>_FV(Table1[[#This Row],[Company]],"Industry")</f>
        <v>Specialty Chemicals</v>
      </c>
    </row>
    <row r="250" spans="1:34" ht="16.5" x14ac:dyDescent="0.25">
      <c r="A250" s="1">
        <v>71</v>
      </c>
      <c r="B250" s="2" t="e" vm="251">
        <v>#VALUE!</v>
      </c>
      <c r="C250" s="1" t="str">
        <f>_FV(Table1[[#This Row],[Company]],"Ticker symbol",TRUE)</f>
        <v>NEE</v>
      </c>
      <c r="D250" s="5">
        <f>_FV(Table1[[#This Row],[Company]],"P/E",TRUE)</f>
        <v>9.9009900000000002</v>
      </c>
      <c r="E250" s="5">
        <f>_FV(Table1[[#This Row],[Company]],"Beta")</f>
        <v>0.25379200000000002</v>
      </c>
      <c r="F250" s="7">
        <f>ABS(_FV(Table1[[#This Row],[Company]],"Change (%)",TRUE)/_FV(Table1[[#This Row],[Company]],"Beta"))</f>
        <v>3.924473584667759E-3</v>
      </c>
      <c r="G250" s="7">
        <f>_FV(Table1[[#This Row],[Company]],"Change (%)",TRUE)</f>
        <v>-9.9599999999999992E-4</v>
      </c>
      <c r="H250" s="7">
        <f>_FV(Table1[[#This Row],[Company]],"Volume")/_FV(Table1[[#This Row],[Company]],"Volume average",TRUE)</f>
        <v>0.11846277823618839</v>
      </c>
      <c r="I250" s="7">
        <f>(Table1[% volume]/(Table1[[#Totals],[% volume]]))</f>
        <v>0.41892876130229079</v>
      </c>
      <c r="J250" s="7">
        <f>_FV(Table1[[#This Row],[Company]],"Volume")/_FV(Table1[[#This Row],[Company]],"Shares outstanding",TRUE)</f>
        <v>4.5043337206683516E-4</v>
      </c>
      <c r="K250" s="7">
        <f>(_FV(Table1[[#This Row],[Company]],"52 week high",TRUE)-_FV(Table1[[#This Row],[Company]],"52 week low",TRUE))/_FV(Table1[[#This Row],[Company]],"Price")</f>
        <v>0.16055610957939817</v>
      </c>
      <c r="L250" s="7">
        <f>(_FV(Table1[[#This Row],[Company]],"High",TRUE)-_FV(Table1[[#This Row],[Company]],"Low",TRUE))/_FV(Table1[[#This Row],[Company]],"Price")</f>
        <v>1.0265735906611133E-2</v>
      </c>
      <c r="M250" s="7">
        <f>(Table1[day range]/Table1[year range])</f>
        <v>6.3938618925831178E-2</v>
      </c>
      <c r="N250" s="9">
        <f>_FV(Table1[[#This Row],[Company]],"Market cap",TRUE)</f>
        <v>80427462809.360001</v>
      </c>
      <c r="O250" s="9">
        <f>_FV(Table1[[#This Row],[Company]],"Previous close",TRUE)*_FV(Table1[[#This Row],[Company]],"Change (%)",TRUE)*_FV(Table1[[#This Row],[Company]],"Shares outstanding",TRUE)</f>
        <v>-80105752.958122537</v>
      </c>
      <c r="P250" s="7">
        <f>(_FV(Table1[[#This Row],[Company]],"Price")-_FV(Table1[[#This Row],[Company]],"52 week low",TRUE))/_FV(Table1[[#This Row],[Company]],"Price",TRUE)</f>
        <v>0.15117029389335374</v>
      </c>
      <c r="Q250" s="3">
        <f>_FV(Table1[[#This Row],[Company]],"52 week low",TRUE)</f>
        <v>144.69999999999999</v>
      </c>
      <c r="R250" s="3">
        <f>_FV(Table1[[#This Row],[Company]],"Low")</f>
        <v>169.19</v>
      </c>
      <c r="S250" s="14">
        <f>_FV(Table1[[#This Row],[Company]],"Price")</f>
        <v>170.47</v>
      </c>
      <c r="T250" s="3">
        <f>_FV(Table1[[#This Row],[Company]],"High")</f>
        <v>170.94</v>
      </c>
      <c r="U250" s="3">
        <f>_FV(Table1[[#This Row],[Company]],"52 week high",TRUE)</f>
        <v>172.07</v>
      </c>
      <c r="V250" s="7">
        <f>(_FV(Table1[[#This Row],[Company]],"52 week high",TRUE)-_FV(Table1[[#This Row],[Company]],"Price"))/_FV(Table1[[#This Row],[Company]],"Price",TRUE)</f>
        <v>9.3858156860444318E-3</v>
      </c>
      <c r="W250" s="7">
        <f>((_FV(Table1[[#This Row],[Company]],"Price")-_FV(Table1[[#This Row],[Company]],"52 week low",TRUE))/(Table1[year range]*_FV(Table1[[#This Row],[Company]],"Price")))</f>
        <v>0.94154183412495451</v>
      </c>
      <c r="X250" s="7">
        <f>((_FV(Table1[[#This Row],[Company]],"Price")-_FV(Table1[[#This Row],[Company]],"Low",TRUE))/(_FV(Table1[[#This Row],[Company]],"High",TRUE)-_FV(Table1[[#This Row],[Company]],"Low",TRUE)))</f>
        <v>0.73142857142857209</v>
      </c>
      <c r="Y250" s="3">
        <f>_FV(Table1[[#This Row],[Company]],"Previous close",TRUE)</f>
        <v>170.64</v>
      </c>
      <c r="Z250" s="17">
        <f>_FV(Table1[[#This Row],[Company]],"Change")</f>
        <v>-0.17</v>
      </c>
      <c r="AA250" s="3">
        <f>_FV(Table1[[#This Row],[Company]],"Open")</f>
        <v>170.1</v>
      </c>
      <c r="AB250" s="1">
        <v>0.329212</v>
      </c>
      <c r="AC250" s="6">
        <f>_FV(Table1[[#This Row],[Company]],"Volume")</f>
        <v>212302</v>
      </c>
      <c r="AD250" s="6">
        <f>_FV(Table1[[#This Row],[Company]],"Volume average",TRUE)</f>
        <v>1792140.984375</v>
      </c>
      <c r="AE250" s="1" t="str">
        <f>_FV(Table1[[#This Row],[Company]],"Year founded",TRUE)</f>
        <v>1984</v>
      </c>
      <c r="AF250" s="6">
        <f>_FV(Table1[[#This Row],[Company]],"Shares outstanding",TRUE)</f>
        <v>471328309.94702297</v>
      </c>
      <c r="AG250" s="1" t="str">
        <f>_FV(Table1[[#This Row],[Company]],"Exchange")</f>
        <v>NYSE</v>
      </c>
      <c r="AH250" s="1" t="str">
        <f>_FV(Table1[[#This Row],[Company]],"Industry")</f>
        <v>Utilities - Regulated Electric</v>
      </c>
    </row>
    <row r="251" spans="1:34" ht="16.5" x14ac:dyDescent="0.25">
      <c r="A251" s="1">
        <v>84</v>
      </c>
      <c r="B251" s="2" t="e" vm="252">
        <v>#VALUE!</v>
      </c>
      <c r="C251" s="1" t="str">
        <f>_FV(Table1[[#This Row],[Company]],"Ticker symbol",TRUE)</f>
        <v>DHR</v>
      </c>
      <c r="D251" s="5">
        <f>_FV(Table1[[#This Row],[Company]],"P/E",TRUE)</f>
        <v>27.173912999999999</v>
      </c>
      <c r="E251" s="5">
        <f>_FV(Table1[[#This Row],[Company]],"Beta")</f>
        <v>1.02224</v>
      </c>
      <c r="F251" s="7">
        <f>ABS(_FV(Table1[[#This Row],[Company]],"Change (%)",TRUE)/_FV(Table1[[#This Row],[Company]],"Beta"))</f>
        <v>9.5672249178275148E-4</v>
      </c>
      <c r="G251" s="7">
        <f>_FV(Table1[[#This Row],[Company]],"Change (%)",TRUE)</f>
        <v>-9.7799999999999992E-4</v>
      </c>
      <c r="H251" s="7">
        <f>_FV(Table1[[#This Row],[Company]],"Volume")/_FV(Table1[[#This Row],[Company]],"Volume average",TRUE)</f>
        <v>0.12967529441028988</v>
      </c>
      <c r="I251" s="7">
        <f>(Table1[% volume]/(Table1[[#Totals],[% volume]]))</f>
        <v>0.45858041882574491</v>
      </c>
      <c r="J251" s="7">
        <f>_FV(Table1[[#This Row],[Company]],"Volume")/_FV(Table1[[#This Row],[Company]],"Shares outstanding",TRUE)</f>
        <v>4.367344659055974E-4</v>
      </c>
      <c r="K251" s="7">
        <f>(_FV(Table1[[#This Row],[Company]],"52 week high",TRUE)-_FV(Table1[[#This Row],[Company]],"52 week low",TRUE))/_FV(Table1[[#This Row],[Company]],"Price")</f>
        <v>0.26531610882755918</v>
      </c>
      <c r="L251" s="7">
        <f>(_FV(Table1[[#This Row],[Company]],"High",TRUE)-_FV(Table1[[#This Row],[Company]],"Low",TRUE))/_FV(Table1[[#This Row],[Company]],"Price")</f>
        <v>6.7283225680172237E-3</v>
      </c>
      <c r="M251" s="7">
        <f>(Table1[day range]/Table1[year range])</f>
        <v>2.5359645887126522E-2</v>
      </c>
      <c r="N251" s="9">
        <f>_FV(Table1[[#This Row],[Company]],"Market cap",TRUE)</f>
        <v>71284025856.410004</v>
      </c>
      <c r="O251" s="9">
        <f>_FV(Table1[[#This Row],[Company]],"Previous close",TRUE)*_FV(Table1[[#This Row],[Company]],"Change (%)",TRUE)*_FV(Table1[[#This Row],[Company]],"Shares outstanding",TRUE)</f>
        <v>-69715777.287568942</v>
      </c>
      <c r="P251" s="7">
        <f>(_FV(Table1[[#This Row],[Company]],"Price")-_FV(Table1[[#This Row],[Company]],"52 week low",TRUE))/_FV(Table1[[#This Row],[Company]],"Price",TRUE)</f>
        <v>0.22714816989626158</v>
      </c>
      <c r="Q251" s="3">
        <f>_FV(Table1[[#This Row],[Company]],"52 week low",TRUE)</f>
        <v>78.97</v>
      </c>
      <c r="R251" s="3">
        <f>_FV(Table1[[#This Row],[Company]],"Low")</f>
        <v>101.5925</v>
      </c>
      <c r="S251" s="14">
        <f>_FV(Table1[[#This Row],[Company]],"Price")</f>
        <v>102.18</v>
      </c>
      <c r="T251" s="3">
        <f>_FV(Table1[[#This Row],[Company]],"High")</f>
        <v>102.28</v>
      </c>
      <c r="U251" s="3">
        <f>_FV(Table1[[#This Row],[Company]],"52 week high",TRUE)</f>
        <v>106.08</v>
      </c>
      <c r="V251" s="7">
        <f>(_FV(Table1[[#This Row],[Company]],"52 week high",TRUE)-_FV(Table1[[#This Row],[Company]],"Price"))/_FV(Table1[[#This Row],[Company]],"Price",TRUE)</f>
        <v>3.8167938931297621E-2</v>
      </c>
      <c r="W251" s="7">
        <f>((_FV(Table1[[#This Row],[Company]],"Price")-_FV(Table1[[#This Row],[Company]],"52 week low",TRUE))/(Table1[year range]*_FV(Table1[[#This Row],[Company]],"Price")))</f>
        <v>0.85614164514939173</v>
      </c>
      <c r="X251" s="7">
        <f>((_FV(Table1[[#This Row],[Company]],"Price")-_FV(Table1[[#This Row],[Company]],"Low",TRUE))/(_FV(Table1[[#This Row],[Company]],"High",TRUE)-_FV(Table1[[#This Row],[Company]],"Low",TRUE)))</f>
        <v>0.85454545454546282</v>
      </c>
      <c r="Y251" s="3">
        <f>_FV(Table1[[#This Row],[Company]],"Previous close",TRUE)</f>
        <v>102.28</v>
      </c>
      <c r="Z251" s="17">
        <f>_FV(Table1[[#This Row],[Company]],"Change")</f>
        <v>-0.1</v>
      </c>
      <c r="AA251" s="3">
        <f>_FV(Table1[[#This Row],[Company]],"Open")</f>
        <v>102.14</v>
      </c>
      <c r="AB251" s="1">
        <v>0.26494899999999999</v>
      </c>
      <c r="AC251" s="6">
        <f>_FV(Table1[[#This Row],[Company]],"Volume")</f>
        <v>304382</v>
      </c>
      <c r="AD251" s="6">
        <f>_FV(Table1[[#This Row],[Company]],"Volume average",TRUE)</f>
        <v>2347262.84126984</v>
      </c>
      <c r="AE251" s="1" t="str">
        <f>_FV(Table1[[#This Row],[Company]],"Year founded",TRUE)</f>
        <v>1969</v>
      </c>
      <c r="AF251" s="6">
        <f>_FV(Table1[[#This Row],[Company]],"Shares outstanding",TRUE)</f>
        <v>696949803.05445802</v>
      </c>
      <c r="AG251" s="1" t="str">
        <f>_FV(Table1[[#This Row],[Company]],"Exchange")</f>
        <v>NYSE</v>
      </c>
      <c r="AH251" s="1" t="str">
        <f>_FV(Table1[[#This Row],[Company]],"Industry")</f>
        <v>Diagnostics &amp; Research</v>
      </c>
    </row>
    <row r="252" spans="1:34" ht="16.5" x14ac:dyDescent="0.25">
      <c r="A252" s="1">
        <v>336</v>
      </c>
      <c r="B252" s="2" t="e" vm="253">
        <v>#VALUE!</v>
      </c>
      <c r="C252" s="1" t="str">
        <f>_FV(Table1[[#This Row],[Company]],"Ticker symbol",TRUE)</f>
        <v>CTXS</v>
      </c>
      <c r="D252" s="5">
        <f>_FV(Table1[[#This Row],[Company]],"P/E",TRUE)</f>
        <v>153.84615400000001</v>
      </c>
      <c r="E252" s="5">
        <f>_FV(Table1[[#This Row],[Company]],"Beta")</f>
        <v>1.1608069999999999</v>
      </c>
      <c r="F252" s="7">
        <f>ABS(_FV(Table1[[#This Row],[Company]],"Change (%)",TRUE)/_FV(Table1[[#This Row],[Company]],"Beta"))</f>
        <v>7.7532268499414631E-4</v>
      </c>
      <c r="G252" s="7">
        <f>_FV(Table1[[#This Row],[Company]],"Change (%)",TRUE)</f>
        <v>-8.9999999999999998E-4</v>
      </c>
      <c r="H252" s="7">
        <f>_FV(Table1[[#This Row],[Company]],"Volume")/_FV(Table1[[#This Row],[Company]],"Volume average",TRUE)</f>
        <v>9.6796584690717571E-2</v>
      </c>
      <c r="I252" s="7">
        <f>(Table1[% volume]/(Table1[[#Totals],[% volume]]))</f>
        <v>0.34230898453120179</v>
      </c>
      <c r="J252" s="7">
        <f>_FV(Table1[[#This Row],[Company]],"Volume")/_FV(Table1[[#This Row],[Company]],"Shares outstanding",TRUE)</f>
        <v>1.1527249875968113E-3</v>
      </c>
      <c r="K252" s="7">
        <f>(_FV(Table1[[#This Row],[Company]],"52 week high",TRUE)-_FV(Table1[[#This Row],[Company]],"52 week low",TRUE))/_FV(Table1[[#This Row],[Company]],"Price")</f>
        <v>0.39150369169818117</v>
      </c>
      <c r="L252" s="7">
        <f>(_FV(Table1[[#This Row],[Company]],"High",TRUE)-_FV(Table1[[#This Row],[Company]],"Low",TRUE))/_FV(Table1[[#This Row],[Company]],"Price")</f>
        <v>5.9427336574825393E-3</v>
      </c>
      <c r="M252" s="7">
        <f>(Table1[day range]/Table1[year range])</f>
        <v>1.5179253180743755E-2</v>
      </c>
      <c r="N252" s="9">
        <f>_FV(Table1[[#This Row],[Company]],"Market cap",TRUE)</f>
        <v>15062157259.379999</v>
      </c>
      <c r="O252" s="9">
        <f>_FV(Table1[[#This Row],[Company]],"Previous close",TRUE)*_FV(Table1[[#This Row],[Company]],"Change (%)",TRUE)*_FV(Table1[[#This Row],[Company]],"Shares outstanding",TRUE)</f>
        <v>-13555941.533441974</v>
      </c>
      <c r="P252" s="7">
        <f>(_FV(Table1[[#This Row],[Company]],"Price")-_FV(Table1[[#This Row],[Company]],"52 week low",TRUE))/_FV(Table1[[#This Row],[Company]],"Price",TRUE)</f>
        <v>0.33968485503331541</v>
      </c>
      <c r="Q252" s="3">
        <f>_FV(Table1[[#This Row],[Company]],"52 week low",TRUE)</f>
        <v>73.334599999999995</v>
      </c>
      <c r="R252" s="3">
        <f>_FV(Table1[[#This Row],[Company]],"Low")</f>
        <v>110.85</v>
      </c>
      <c r="S252" s="14">
        <f>_FV(Table1[[#This Row],[Company]],"Price")</f>
        <v>111.06</v>
      </c>
      <c r="T252" s="3">
        <f>_FV(Table1[[#This Row],[Company]],"High")</f>
        <v>111.51</v>
      </c>
      <c r="U252" s="3">
        <f>_FV(Table1[[#This Row],[Company]],"52 week high",TRUE)</f>
        <v>116.815</v>
      </c>
      <c r="V252" s="7">
        <f>(_FV(Table1[[#This Row],[Company]],"52 week high",TRUE)-_FV(Table1[[#This Row],[Company]],"Price"))/_FV(Table1[[#This Row],[Company]],"Price",TRUE)</f>
        <v>5.1818836664865794E-2</v>
      </c>
      <c r="W252" s="7">
        <f>((_FV(Table1[[#This Row],[Company]],"Price")-_FV(Table1[[#This Row],[Company]],"52 week low",TRUE))/(Table1[year range]*_FV(Table1[[#This Row],[Company]],"Price")))</f>
        <v>0.86764151203760786</v>
      </c>
      <c r="X252" s="7">
        <f>((_FV(Table1[[#This Row],[Company]],"Price")-_FV(Table1[[#This Row],[Company]],"Low",TRUE))/(_FV(Table1[[#This Row],[Company]],"High",TRUE)-_FV(Table1[[#This Row],[Company]],"Low",TRUE)))</f>
        <v>0.31818181818182506</v>
      </c>
      <c r="Y252" s="3">
        <f>_FV(Table1[[#This Row],[Company]],"Previous close",TRUE)</f>
        <v>111.16</v>
      </c>
      <c r="Z252" s="17">
        <f>_FV(Table1[[#This Row],[Company]],"Change")</f>
        <v>-0.1</v>
      </c>
      <c r="AA252" s="3">
        <f>_FV(Table1[[#This Row],[Company]],"Open")</f>
        <v>111.13</v>
      </c>
      <c r="AB252" s="1">
        <v>6.0432E-2</v>
      </c>
      <c r="AC252" s="6">
        <f>_FV(Table1[[#This Row],[Company]],"Volume")</f>
        <v>156194</v>
      </c>
      <c r="AD252" s="6">
        <f>_FV(Table1[[#This Row],[Company]],"Volume average",TRUE)</f>
        <v>1613631.3125</v>
      </c>
      <c r="AE252" s="1" t="str">
        <f>_FV(Table1[[#This Row],[Company]],"Year founded",TRUE)</f>
        <v>1989</v>
      </c>
      <c r="AF252" s="6">
        <f>_FV(Table1[[#This Row],[Company]],"Shares outstanding",TRUE)</f>
        <v>135499795.42443299</v>
      </c>
      <c r="AG252" s="1" t="str">
        <f>_FV(Table1[[#This Row],[Company]],"Exchange")</f>
        <v>NASDAQ</v>
      </c>
      <c r="AH252" s="1" t="str">
        <f>_FV(Table1[[#This Row],[Company]],"Industry")</f>
        <v>Software - Infrastructure</v>
      </c>
    </row>
    <row r="253" spans="1:34" ht="16.5" x14ac:dyDescent="0.25">
      <c r="A253" s="1">
        <v>183</v>
      </c>
      <c r="B253" s="2" t="e" vm="254">
        <v>#VALUE!</v>
      </c>
      <c r="C253" s="1" t="str">
        <f>_FV(Table1[[#This Row],[Company]],"Ticker symbol",TRUE)</f>
        <v>EL</v>
      </c>
      <c r="D253" s="5">
        <f>_FV(Table1[[#This Row],[Company]],"P/E",TRUE)</f>
        <v>44.052863000000002</v>
      </c>
      <c r="E253" s="5">
        <f>_FV(Table1[[#This Row],[Company]],"Beta")</f>
        <v>0.61279099999999997</v>
      </c>
      <c r="F253" s="7">
        <f>ABS(_FV(Table1[[#This Row],[Company]],"Change (%)",TRUE)/_FV(Table1[[#This Row],[Company]],"Beta"))</f>
        <v>1.4474755667103466E-3</v>
      </c>
      <c r="G253" s="7">
        <f>_FV(Table1[[#This Row],[Company]],"Change (%)",TRUE)</f>
        <v>-8.8699999999999998E-4</v>
      </c>
      <c r="H253" s="7">
        <f>_FV(Table1[[#This Row],[Company]],"Volume")/_FV(Table1[[#This Row],[Company]],"Volume average",TRUE)</f>
        <v>0.20090530486402963</v>
      </c>
      <c r="I253" s="7">
        <f>(Table1[% volume]/(Table1[[#Totals],[% volume]]))</f>
        <v>0.71047641933520034</v>
      </c>
      <c r="J253" s="7">
        <f>_FV(Table1[[#This Row],[Company]],"Volume")/_FV(Table1[[#This Row],[Company]],"Shares outstanding",TRUE)</f>
        <v>9.6623514498733428E-4</v>
      </c>
      <c r="K253" s="7">
        <f>(_FV(Table1[[#This Row],[Company]],"52 week high",TRUE)-_FV(Table1[[#This Row],[Company]],"52 week low",TRUE))/_FV(Table1[[#This Row],[Company]],"Price")</f>
        <v>0.44858706909306117</v>
      </c>
      <c r="L253" s="7">
        <f>(_FV(Table1[[#This Row],[Company]],"High",TRUE)-_FV(Table1[[#This Row],[Company]],"Low",TRUE))/_FV(Table1[[#This Row],[Company]],"Price")</f>
        <v>6.2879124130788156E-3</v>
      </c>
      <c r="M253" s="7">
        <f>(Table1[day range]/Table1[year range])</f>
        <v>1.4017150395778269E-2</v>
      </c>
      <c r="N253" s="9">
        <f>_FV(Table1[[#This Row],[Company]],"Market cap",TRUE)</f>
        <v>49506208450.559998</v>
      </c>
      <c r="O253" s="9">
        <f>_FV(Table1[[#This Row],[Company]],"Previous close",TRUE)*_FV(Table1[[#This Row],[Company]],"Change (%)",TRUE)*_FV(Table1[[#This Row],[Company]],"Shares outstanding",TRUE)</f>
        <v>-43912006.895646691</v>
      </c>
      <c r="P253" s="7">
        <f>(_FV(Table1[[#This Row],[Company]],"Price")-_FV(Table1[[#This Row],[Company]],"52 week low",TRUE))/_FV(Table1[[#This Row],[Company]],"Price",TRUE)</f>
        <v>0.27385707944962279</v>
      </c>
      <c r="Q253" s="3">
        <f>_FV(Table1[[#This Row],[Company]],"52 week low",TRUE)</f>
        <v>98.16</v>
      </c>
      <c r="R253" s="3">
        <f>_FV(Table1[[#This Row],[Company]],"Low")</f>
        <v>134.31</v>
      </c>
      <c r="S253" s="14">
        <f>_FV(Table1[[#This Row],[Company]],"Price")</f>
        <v>135.18</v>
      </c>
      <c r="T253" s="3">
        <f>_FV(Table1[[#This Row],[Company]],"High")</f>
        <v>135.16</v>
      </c>
      <c r="U253" s="3">
        <f>_FV(Table1[[#This Row],[Company]],"52 week high",TRUE)</f>
        <v>158.80000000000001</v>
      </c>
      <c r="V253" s="7">
        <f>(_FV(Table1[[#This Row],[Company]],"52 week high",TRUE)-_FV(Table1[[#This Row],[Company]],"Price"))/_FV(Table1[[#This Row],[Company]],"Price",TRUE)</f>
        <v>0.17472998964343842</v>
      </c>
      <c r="W253" s="7">
        <f>((_FV(Table1[[#This Row],[Company]],"Price")-_FV(Table1[[#This Row],[Company]],"52 week low",TRUE))/(Table1[year range]*_FV(Table1[[#This Row],[Company]],"Price")))</f>
        <v>0.61048812664907659</v>
      </c>
      <c r="X253" s="7">
        <f>((_FV(Table1[[#This Row],[Company]],"Price")-_FV(Table1[[#This Row],[Company]],"Low",TRUE))/(_FV(Table1[[#This Row],[Company]],"High",TRUE)-_FV(Table1[[#This Row],[Company]],"Low",TRUE)))</f>
        <v>1.023529411764718</v>
      </c>
      <c r="Y253" s="3">
        <f>_FV(Table1[[#This Row],[Company]],"Previous close",TRUE)</f>
        <v>135.30000000000001</v>
      </c>
      <c r="Z253" s="17">
        <f>_FV(Table1[[#This Row],[Company]],"Change")</f>
        <v>-0.12</v>
      </c>
      <c r="AA253" s="3">
        <f>_FV(Table1[[#This Row],[Company]],"Open")</f>
        <v>134.94999999999999</v>
      </c>
      <c r="AB253" s="1">
        <v>0.12982299999999999</v>
      </c>
      <c r="AC253" s="6">
        <f>_FV(Table1[[#This Row],[Company]],"Volume")</f>
        <v>353545</v>
      </c>
      <c r="AD253" s="6">
        <f>_FV(Table1[[#This Row],[Company]],"Volume average",TRUE)</f>
        <v>1759759.40625</v>
      </c>
      <c r="AE253" s="1" t="str">
        <f>_FV(Table1[[#This Row],[Company]],"Year founded",TRUE)</f>
        <v>1946</v>
      </c>
      <c r="AF253" s="6">
        <f>_FV(Table1[[#This Row],[Company]],"Shares outstanding",TRUE)</f>
        <v>365899545.08913499</v>
      </c>
      <c r="AG253" s="1" t="str">
        <f>_FV(Table1[[#This Row],[Company]],"Exchange")</f>
        <v>NYSE</v>
      </c>
      <c r="AH253" s="1" t="str">
        <f>_FV(Table1[[#This Row],[Company]],"Industry")</f>
        <v>Household &amp; Personal Products</v>
      </c>
    </row>
    <row r="254" spans="1:34" ht="16.5" x14ac:dyDescent="0.25">
      <c r="A254" s="1">
        <v>295</v>
      </c>
      <c r="B254" s="2" t="e" vm="255">
        <v>#VALUE!</v>
      </c>
      <c r="C254" s="1" t="str">
        <f>_FV(Table1[[#This Row],[Company]],"Ticker symbol",TRUE)</f>
        <v>CLX</v>
      </c>
      <c r="D254" s="5">
        <f>_FV(Table1[[#This Row],[Company]],"P/E",TRUE)</f>
        <v>23.419204000000001</v>
      </c>
      <c r="E254" s="5">
        <f>_FV(Table1[[#This Row],[Company]],"Beta")</f>
        <v>0.35394199999999998</v>
      </c>
      <c r="F254" s="7">
        <f>ABS(_FV(Table1[[#This Row],[Company]],"Change (%)",TRUE)/_FV(Table1[[#This Row],[Company]],"Beta"))</f>
        <v>2.395872770114878E-3</v>
      </c>
      <c r="G254" s="7">
        <f>_FV(Table1[[#This Row],[Company]],"Change (%)",TRUE)</f>
        <v>-8.4800000000000001E-4</v>
      </c>
      <c r="H254" s="7">
        <f>_FV(Table1[[#This Row],[Company]],"Volume")/_FV(Table1[[#This Row],[Company]],"Volume average",TRUE)</f>
        <v>0.18718562938938826</v>
      </c>
      <c r="I254" s="7">
        <f>(Table1[% volume]/(Table1[[#Totals],[% volume]]))</f>
        <v>0.66195850731559913</v>
      </c>
      <c r="J254" s="7">
        <f>_FV(Table1[[#This Row],[Company]],"Volume")/_FV(Table1[[#This Row],[Company]],"Shares outstanding",TRUE)</f>
        <v>2.0151479133538835E-3</v>
      </c>
      <c r="K254" s="7">
        <f>(_FV(Table1[[#This Row],[Company]],"52 week high",TRUE)-_FV(Table1[[#This Row],[Company]],"52 week low",TRUE))/_FV(Table1[[#This Row],[Company]],"Price")</f>
        <v>0.26046676096181054</v>
      </c>
      <c r="L254" s="7">
        <f>(_FV(Table1[[#This Row],[Company]],"High",TRUE)-_FV(Table1[[#This Row],[Company]],"Low",TRUE))/_FV(Table1[[#This Row],[Company]],"Price")</f>
        <v>1.2305516265912369E-2</v>
      </c>
      <c r="M254" s="7">
        <f>(Table1[day range]/Table1[year range])</f>
        <v>4.7244094488189205E-2</v>
      </c>
      <c r="N254" s="9">
        <f>_FV(Table1[[#This Row],[Company]],"Market cap",TRUE)</f>
        <v>18311133150.810001</v>
      </c>
      <c r="O254" s="9">
        <f>_FV(Table1[[#This Row],[Company]],"Previous close",TRUE)*_FV(Table1[[#This Row],[Company]],"Change (%)",TRUE)*_FV(Table1[[#This Row],[Company]],"Shares outstanding",TRUE)</f>
        <v>-15527840.911886927</v>
      </c>
      <c r="P254" s="7">
        <f>(_FV(Table1[[#This Row],[Company]],"Price")-_FV(Table1[[#This Row],[Company]],"52 week low",TRUE))/_FV(Table1[[#This Row],[Company]],"Price",TRUE)</f>
        <v>0.19681753889674689</v>
      </c>
      <c r="Q254" s="3">
        <f>_FV(Table1[[#This Row],[Company]],"52 week low",TRUE)</f>
        <v>113.57</v>
      </c>
      <c r="R254" s="3">
        <f>_FV(Table1[[#This Row],[Company]],"Low")</f>
        <v>140.22999999999999</v>
      </c>
      <c r="S254" s="14">
        <f>_FV(Table1[[#This Row],[Company]],"Price")</f>
        <v>141.4</v>
      </c>
      <c r="T254" s="3">
        <f>_FV(Table1[[#This Row],[Company]],"High")</f>
        <v>141.97</v>
      </c>
      <c r="U254" s="3">
        <f>_FV(Table1[[#This Row],[Company]],"52 week high",TRUE)</f>
        <v>150.4</v>
      </c>
      <c r="V254" s="7">
        <f>(_FV(Table1[[#This Row],[Company]],"52 week high",TRUE)-_FV(Table1[[#This Row],[Company]],"Price"))/_FV(Table1[[#This Row],[Company]],"Price",TRUE)</f>
        <v>6.364922206506364E-2</v>
      </c>
      <c r="W254" s="7">
        <f>((_FV(Table1[[#This Row],[Company]],"Price")-_FV(Table1[[#This Row],[Company]],"52 week low",TRUE))/(Table1[year range]*_FV(Table1[[#This Row],[Company]],"Price")))</f>
        <v>0.7556339940266088</v>
      </c>
      <c r="X254" s="7">
        <f>((_FV(Table1[[#This Row],[Company]],"Price")-_FV(Table1[[#This Row],[Company]],"Low",TRUE))/(_FV(Table1[[#This Row],[Company]],"High",TRUE)-_FV(Table1[[#This Row],[Company]],"Low",TRUE)))</f>
        <v>0.67241379310345395</v>
      </c>
      <c r="Y254" s="3">
        <f>_FV(Table1[[#This Row],[Company]],"Previous close",TRUE)</f>
        <v>141.52000000000001</v>
      </c>
      <c r="Z254" s="17">
        <f>_FV(Table1[[#This Row],[Company]],"Change")</f>
        <v>-0.12</v>
      </c>
      <c r="AA254" s="3">
        <f>_FV(Table1[[#This Row],[Company]],"Open")</f>
        <v>141.34</v>
      </c>
      <c r="AB254" s="1">
        <v>7.0551000000000003E-2</v>
      </c>
      <c r="AC254" s="6">
        <f>_FV(Table1[[#This Row],[Company]],"Volume")</f>
        <v>260738</v>
      </c>
      <c r="AD254" s="6">
        <f>_FV(Table1[[#This Row],[Company]],"Volume average",TRUE)</f>
        <v>1392938.1269841299</v>
      </c>
      <c r="AE254" s="1" t="str">
        <f>_FV(Table1[[#This Row],[Company]],"Year founded",TRUE)</f>
        <v>1913</v>
      </c>
      <c r="AF254" s="6">
        <f>_FV(Table1[[#This Row],[Company]],"Shares outstanding",TRUE)</f>
        <v>129389013.219404</v>
      </c>
      <c r="AG254" s="1" t="str">
        <f>_FV(Table1[[#This Row],[Company]],"Exchange")</f>
        <v>NYSE</v>
      </c>
      <c r="AH254" s="1" t="str">
        <f>_FV(Table1[[#This Row],[Company]],"Industry")</f>
        <v>Household &amp; Personal Products</v>
      </c>
    </row>
    <row r="255" spans="1:34" ht="16.5" x14ac:dyDescent="0.25">
      <c r="A255" s="1">
        <v>34</v>
      </c>
      <c r="B255" s="2" t="e" vm="256">
        <v>#VALUE!</v>
      </c>
      <c r="C255" s="1" t="str">
        <f>_FV(Table1[[#This Row],[Company]],"Ticker symbol",TRUE)</f>
        <v>ORCL</v>
      </c>
      <c r="D255" s="5">
        <f>_FV(Table1[[#This Row],[Company]],"P/E",TRUE)</f>
        <v>54.054054000000001</v>
      </c>
      <c r="E255" s="5">
        <f>_FV(Table1[[#This Row],[Company]],"Beta")</f>
        <v>1.145089</v>
      </c>
      <c r="F255" s="7">
        <f>ABS(_FV(Table1[[#This Row],[Company]],"Change (%)",TRUE)/_FV(Table1[[#This Row],[Company]],"Beta"))</f>
        <v>7.2046801602320863E-4</v>
      </c>
      <c r="G255" s="7">
        <f>_FV(Table1[[#This Row],[Company]],"Change (%)",TRUE)</f>
        <v>-8.25E-4</v>
      </c>
      <c r="H255" s="7">
        <f>_FV(Table1[[#This Row],[Company]],"Volume")/_FV(Table1[[#This Row],[Company]],"Volume average",TRUE)</f>
        <v>0.28636524142157693</v>
      </c>
      <c r="I255" s="7">
        <f>(Table1[% volume]/(Table1[[#Totals],[% volume]]))</f>
        <v>1.0126947692344841</v>
      </c>
      <c r="J255" s="7">
        <f>_FV(Table1[[#This Row],[Company]],"Volume")/_FV(Table1[[#This Row],[Company]],"Shares outstanding",TRUE)</f>
        <v>7.2418539029794166E-4</v>
      </c>
      <c r="K255" s="7">
        <f>(_FV(Table1[[#This Row],[Company]],"52 week high",TRUE)-_FV(Table1[[#This Row],[Company]],"52 week low",TRUE))/_FV(Table1[[#This Row],[Company]],"Price")</f>
        <v>0.22518059855521147</v>
      </c>
      <c r="L255" s="7">
        <f>(_FV(Table1[[#This Row],[Company]],"High",TRUE)-_FV(Table1[[#This Row],[Company]],"Low",TRUE))/_FV(Table1[[#This Row],[Company]],"Price")</f>
        <v>5.7791537667697427E-3</v>
      </c>
      <c r="M255" s="7">
        <f>(Table1[day range]/Table1[year range])</f>
        <v>2.566452795600313E-2</v>
      </c>
      <c r="N255" s="9">
        <f>_FV(Table1[[#This Row],[Company]],"Market cap",TRUE)</f>
        <v>193026300175</v>
      </c>
      <c r="O255" s="9">
        <f>_FV(Table1[[#This Row],[Company]],"Previous close",TRUE)*_FV(Table1[[#This Row],[Company]],"Change (%)",TRUE)*_FV(Table1[[#This Row],[Company]],"Shares outstanding",TRUE)</f>
        <v>-159246697.64437497</v>
      </c>
      <c r="P255" s="7">
        <f>(_FV(Table1[[#This Row],[Company]],"Price")-_FV(Table1[[#This Row],[Company]],"52 week low",TRUE))/_FV(Table1[[#This Row],[Company]],"Price",TRUE)</f>
        <v>0.12136222910216724</v>
      </c>
      <c r="Q255" s="3">
        <f>_FV(Table1[[#This Row],[Company]],"52 week low",TRUE)</f>
        <v>42.57</v>
      </c>
      <c r="R255" s="3">
        <f>_FV(Table1[[#This Row],[Company]],"Low")</f>
        <v>48.34</v>
      </c>
      <c r="S255" s="14">
        <f>_FV(Table1[[#This Row],[Company]],"Price")</f>
        <v>48.45</v>
      </c>
      <c r="T255" s="3">
        <f>_FV(Table1[[#This Row],[Company]],"High")</f>
        <v>48.62</v>
      </c>
      <c r="U255" s="3">
        <f>_FV(Table1[[#This Row],[Company]],"52 week high",TRUE)</f>
        <v>53.48</v>
      </c>
      <c r="V255" s="7">
        <f>(_FV(Table1[[#This Row],[Company]],"52 week high",TRUE)-_FV(Table1[[#This Row],[Company]],"Price"))/_FV(Table1[[#This Row],[Company]],"Price",TRUE)</f>
        <v>0.10381836945304425</v>
      </c>
      <c r="W255" s="7">
        <f>((_FV(Table1[[#This Row],[Company]],"Price")-_FV(Table1[[#This Row],[Company]],"52 week low",TRUE))/(Table1[year range]*_FV(Table1[[#This Row],[Company]],"Price")))</f>
        <v>0.53895508707607742</v>
      </c>
      <c r="X255" s="7">
        <f>((_FV(Table1[[#This Row],[Company]],"Price")-_FV(Table1[[#This Row],[Company]],"Low",TRUE))/(_FV(Table1[[#This Row],[Company]],"High",TRUE)-_FV(Table1[[#This Row],[Company]],"Low",TRUE)))</f>
        <v>0.39285714285714918</v>
      </c>
      <c r="Y255" s="3">
        <f>_FV(Table1[[#This Row],[Company]],"Previous close",TRUE)</f>
        <v>48.49</v>
      </c>
      <c r="Z255" s="17">
        <f>_FV(Table1[[#This Row],[Company]],"Change")</f>
        <v>-0.04</v>
      </c>
      <c r="AA255" s="3">
        <f>_FV(Table1[[#This Row],[Company]],"Open")</f>
        <v>48.42</v>
      </c>
      <c r="AB255" s="1">
        <v>0.60485299999999997</v>
      </c>
      <c r="AC255" s="6">
        <f>_FV(Table1[[#This Row],[Company]],"Volume")</f>
        <v>2882797</v>
      </c>
      <c r="AD255" s="6">
        <f>_FV(Table1[[#This Row],[Company]],"Volume average",TRUE)</f>
        <v>10066853.734375</v>
      </c>
      <c r="AE255" s="1" t="str">
        <f>_FV(Table1[[#This Row],[Company]],"Year founded",TRUE)</f>
        <v>2005</v>
      </c>
      <c r="AF255" s="6">
        <f>_FV(Table1[[#This Row],[Company]],"Shares outstanding",TRUE)</f>
        <v>3980744487.0076299</v>
      </c>
      <c r="AG255" s="1" t="str">
        <f>_FV(Table1[[#This Row],[Company]],"Exchange")</f>
        <v>NYSE</v>
      </c>
      <c r="AH255" s="1" t="str">
        <f>_FV(Table1[[#This Row],[Company]],"Industry")</f>
        <v>Software - Infrastructure</v>
      </c>
    </row>
    <row r="256" spans="1:34" ht="16.5" x14ac:dyDescent="0.25">
      <c r="A256" s="1">
        <v>346</v>
      </c>
      <c r="B256" s="2" t="e" vm="257">
        <v>#VALUE!</v>
      </c>
      <c r="C256" s="1" t="str">
        <f>_FV(Table1[[#This Row],[Company]],"Ticker symbol",TRUE)</f>
        <v>GPC</v>
      </c>
      <c r="D256" s="5">
        <f>_FV(Table1[[#This Row],[Company]],"P/E",TRUE)</f>
        <v>21.551724</v>
      </c>
      <c r="E256" s="5">
        <f>_FV(Table1[[#This Row],[Company]],"Beta")</f>
        <v>1.2020740000000001</v>
      </c>
      <c r="F256" s="7">
        <f>ABS(_FV(Table1[[#This Row],[Company]],"Change (%)",TRUE)/_FV(Table1[[#This Row],[Company]],"Beta"))</f>
        <v>6.7050780567585696E-4</v>
      </c>
      <c r="G256" s="7">
        <f>_FV(Table1[[#This Row],[Company]],"Change (%)",TRUE)</f>
        <v>-8.0600000000000008E-4</v>
      </c>
      <c r="H256" s="7">
        <f>_FV(Table1[[#This Row],[Company]],"Volume")/_FV(Table1[[#This Row],[Company]],"Volume average",TRUE)</f>
        <v>6.7074236227007047E-2</v>
      </c>
      <c r="I256" s="7">
        <f>(Table1[% volume]/(Table1[[#Totals],[% volume]]))</f>
        <v>0.23719962604501393</v>
      </c>
      <c r="J256" s="7">
        <f>_FV(Table1[[#This Row],[Company]],"Volume")/_FV(Table1[[#This Row],[Company]],"Shares outstanding",TRUE)</f>
        <v>3.5437349733325656E-4</v>
      </c>
      <c r="K256" s="7">
        <f>(_FV(Table1[[#This Row],[Company]],"52 week high",TRUE)-_FV(Table1[[#This Row],[Company]],"52 week low",TRUE))/_FV(Table1[[#This Row],[Company]],"Price")</f>
        <v>0.28112085475254511</v>
      </c>
      <c r="L256" s="7">
        <f>(_FV(Table1[[#This Row],[Company]],"High",TRUE)-_FV(Table1[[#This Row],[Company]],"Low",TRUE))/_FV(Table1[[#This Row],[Company]],"Price")</f>
        <v>6.2201390988810964E-3</v>
      </c>
      <c r="M256" s="7">
        <f>(Table1[day range]/Table1[year range])</f>
        <v>2.2126210111150721E-2</v>
      </c>
      <c r="N256" s="9">
        <f>_FV(Table1[[#This Row],[Company]],"Market cap",TRUE)</f>
        <v>14544663268.52</v>
      </c>
      <c r="O256" s="9">
        <f>_FV(Table1[[#This Row],[Company]],"Previous close",TRUE)*_FV(Table1[[#This Row],[Company]],"Change (%)",TRUE)*_FV(Table1[[#This Row],[Company]],"Shares outstanding",TRUE)</f>
        <v>-11722998.594427152</v>
      </c>
      <c r="P256" s="7">
        <f>(_FV(Table1[[#This Row],[Company]],"Price")-_FV(Table1[[#This Row],[Company]],"52 week low",TRUE))/_FV(Table1[[#This Row],[Company]],"Price",TRUE)</f>
        <v>0.19504082249773202</v>
      </c>
      <c r="Q256" s="3">
        <f>_FV(Table1[[#This Row],[Company]],"52 week low",TRUE)</f>
        <v>79.86</v>
      </c>
      <c r="R256" s="3">
        <f>_FV(Table1[[#This Row],[Company]],"Low")</f>
        <v>98.86</v>
      </c>
      <c r="S256" s="14">
        <f>_FV(Table1[[#This Row],[Company]],"Price")</f>
        <v>99.21</v>
      </c>
      <c r="T256" s="3">
        <f>_FV(Table1[[#This Row],[Company]],"High")</f>
        <v>99.477099999999993</v>
      </c>
      <c r="U256" s="3">
        <f>_FV(Table1[[#This Row],[Company]],"52 week high",TRUE)</f>
        <v>107.75</v>
      </c>
      <c r="V256" s="7">
        <f>(_FV(Table1[[#This Row],[Company]],"52 week high",TRUE)-_FV(Table1[[#This Row],[Company]],"Price"))/_FV(Table1[[#This Row],[Company]],"Price",TRUE)</f>
        <v>8.6080032254813088E-2</v>
      </c>
      <c r="W256" s="7">
        <f>((_FV(Table1[[#This Row],[Company]],"Price")-_FV(Table1[[#This Row],[Company]],"52 week low",TRUE))/(Table1[year range]*_FV(Table1[[#This Row],[Company]],"Price")))</f>
        <v>0.69379705987809226</v>
      </c>
      <c r="X256" s="7">
        <f>((_FV(Table1[[#This Row],[Company]],"Price")-_FV(Table1[[#This Row],[Company]],"Low",TRUE))/(_FV(Table1[[#This Row],[Company]],"High",TRUE)-_FV(Table1[[#This Row],[Company]],"Low",TRUE)))</f>
        <v>0.567169016366874</v>
      </c>
      <c r="Y256" s="3">
        <f>_FV(Table1[[#This Row],[Company]],"Previous close",TRUE)</f>
        <v>99.29</v>
      </c>
      <c r="Z256" s="17">
        <f>_FV(Table1[[#This Row],[Company]],"Change")</f>
        <v>-0.08</v>
      </c>
      <c r="AA256" s="3">
        <f>_FV(Table1[[#This Row],[Company]],"Open")</f>
        <v>99.11</v>
      </c>
      <c r="AB256" s="1">
        <v>5.9311999999999997E-2</v>
      </c>
      <c r="AC256" s="6">
        <f>_FV(Table1[[#This Row],[Company]],"Volume")</f>
        <v>51911</v>
      </c>
      <c r="AD256" s="6">
        <f>_FV(Table1[[#This Row],[Company]],"Volume average",TRUE)</f>
        <v>773933.52380952402</v>
      </c>
      <c r="AE256" s="1" t="str">
        <f>_FV(Table1[[#This Row],[Company]],"Year founded",TRUE)</f>
        <v>1928</v>
      </c>
      <c r="AF256" s="6">
        <f>_FV(Table1[[#This Row],[Company]],"Shares outstanding",TRUE)</f>
        <v>146486688.17121601</v>
      </c>
      <c r="AG256" s="1" t="str">
        <f>_FV(Table1[[#This Row],[Company]],"Exchange")</f>
        <v>NYSE</v>
      </c>
      <c r="AH256" s="1" t="str">
        <f>_FV(Table1[[#This Row],[Company]],"Industry")</f>
        <v>Specialty Retail</v>
      </c>
    </row>
    <row r="257" spans="1:34" ht="16.5" x14ac:dyDescent="0.25">
      <c r="A257" s="1">
        <v>180</v>
      </c>
      <c r="B257" s="2" t="e" vm="258">
        <v>#VALUE!</v>
      </c>
      <c r="C257" s="1" t="str">
        <f>_FV(Table1[[#This Row],[Company]],"Ticker symbol",TRUE)</f>
        <v>STT</v>
      </c>
      <c r="D257" s="5">
        <f>_FV(Table1[[#This Row],[Company]],"P/E",TRUE)</f>
        <v>14.347201999999999</v>
      </c>
      <c r="E257" s="5">
        <f>_FV(Table1[[#This Row],[Company]],"Beta")</f>
        <v>1.2192909999999999</v>
      </c>
      <c r="F257" s="7">
        <f>ABS(_FV(Table1[[#This Row],[Company]],"Change (%)",TRUE)/_FV(Table1[[#This Row],[Company]],"Beta"))</f>
        <v>6.5939960189979267E-4</v>
      </c>
      <c r="G257" s="7">
        <f>_FV(Table1[[#This Row],[Company]],"Change (%)",TRUE)</f>
        <v>-8.0400000000000003E-4</v>
      </c>
      <c r="H257" s="7">
        <f>_FV(Table1[[#This Row],[Company]],"Volume")/_FV(Table1[[#This Row],[Company]],"Volume average",TRUE)</f>
        <v>0.29889027703273024</v>
      </c>
      <c r="I257" s="7">
        <f>(Table1[% volume]/(Table1[[#Totals],[% volume]]))</f>
        <v>1.0569879871715648</v>
      </c>
      <c r="J257" s="7">
        <f>_FV(Table1[[#This Row],[Company]],"Volume")/_FV(Table1[[#This Row],[Company]],"Shares outstanding",TRUE)</f>
        <v>1.6881866029959697E-3</v>
      </c>
      <c r="K257" s="7">
        <f>(_FV(Table1[[#This Row],[Company]],"52 week high",TRUE)-_FV(Table1[[#This Row],[Company]],"52 week low",TRUE))/_FV(Table1[[#This Row],[Company]],"Price")</f>
        <v>0.34153350959880441</v>
      </c>
      <c r="L257" s="7">
        <f>(_FV(Table1[[#This Row],[Company]],"High",TRUE)-_FV(Table1[[#This Row],[Company]],"Low",TRUE))/_FV(Table1[[#This Row],[Company]],"Price")</f>
        <v>6.0926543280837011E-3</v>
      </c>
      <c r="M257" s="7">
        <f>(Table1[day range]/Table1[year range])</f>
        <v>1.7839111410299605E-2</v>
      </c>
      <c r="N257" s="9">
        <f>_FV(Table1[[#This Row],[Company]],"Market cap",TRUE)</f>
        <v>32964090250</v>
      </c>
      <c r="O257" s="9">
        <f>_FV(Table1[[#This Row],[Company]],"Previous close",TRUE)*_FV(Table1[[#This Row],[Company]],"Change (%)",TRUE)*_FV(Table1[[#This Row],[Company]],"Shares outstanding",TRUE)</f>
        <v>-26503128.560999971</v>
      </c>
      <c r="P257" s="7">
        <f>(_FV(Table1[[#This Row],[Company]],"Price")-_FV(Table1[[#This Row],[Company]],"52 week low",TRUE))/_FV(Table1[[#This Row],[Company]],"Price",TRUE)</f>
        <v>2.7934245315553427E-2</v>
      </c>
      <c r="Q257" s="3">
        <f>_FV(Table1[[#This Row],[Company]],"52 week low",TRUE)</f>
        <v>84.56</v>
      </c>
      <c r="R257" s="3">
        <f>_FV(Table1[[#This Row],[Company]],"Low")</f>
        <v>86.66</v>
      </c>
      <c r="S257" s="14">
        <f>_FV(Table1[[#This Row],[Company]],"Price")</f>
        <v>86.99</v>
      </c>
      <c r="T257" s="3">
        <f>_FV(Table1[[#This Row],[Company]],"High")</f>
        <v>87.19</v>
      </c>
      <c r="U257" s="3">
        <f>_FV(Table1[[#This Row],[Company]],"52 week high",TRUE)</f>
        <v>114.27</v>
      </c>
      <c r="V257" s="7">
        <f>(_FV(Table1[[#This Row],[Company]],"52 week high",TRUE)-_FV(Table1[[#This Row],[Company]],"Price"))/_FV(Table1[[#This Row],[Company]],"Price",TRUE)</f>
        <v>0.31359926428325097</v>
      </c>
      <c r="W257" s="7">
        <f>((_FV(Table1[[#This Row],[Company]],"Price")-_FV(Table1[[#This Row],[Company]],"52 week low",TRUE))/(Table1[year range]*_FV(Table1[[#This Row],[Company]],"Price")))</f>
        <v>8.1790642881184553E-2</v>
      </c>
      <c r="X257" s="7">
        <f>((_FV(Table1[[#This Row],[Company]],"Price")-_FV(Table1[[#This Row],[Company]],"Low",TRUE))/(_FV(Table1[[#This Row],[Company]],"High",TRUE)-_FV(Table1[[#This Row],[Company]],"Low",TRUE)))</f>
        <v>0.62264150943395769</v>
      </c>
      <c r="Y257" s="3">
        <f>_FV(Table1[[#This Row],[Company]],"Previous close",TRUE)</f>
        <v>87.06</v>
      </c>
      <c r="Z257" s="17">
        <f>_FV(Table1[[#This Row],[Company]],"Change")</f>
        <v>-7.0000000000000007E-2</v>
      </c>
      <c r="AA257" s="3">
        <f>_FV(Table1[[#This Row],[Company]],"Open")</f>
        <v>87.02</v>
      </c>
      <c r="AB257" s="1">
        <v>0.131915</v>
      </c>
      <c r="AC257" s="6">
        <f>_FV(Table1[[#This Row],[Company]],"Volume")</f>
        <v>639209</v>
      </c>
      <c r="AD257" s="6">
        <f>_FV(Table1[[#This Row],[Company]],"Volume average",TRUE)</f>
        <v>2138607.5396825401</v>
      </c>
      <c r="AE257" s="1" t="str">
        <f>_FV(Table1[[#This Row],[Company]],"Year founded",TRUE)</f>
        <v>1969</v>
      </c>
      <c r="AF257" s="6">
        <f>_FV(Table1[[#This Row],[Company]],"Shares outstanding",TRUE)</f>
        <v>378636460.48702002</v>
      </c>
      <c r="AG257" s="1" t="str">
        <f>_FV(Table1[[#This Row],[Company]],"Exchange")</f>
        <v>NYSE</v>
      </c>
      <c r="AH257" s="1" t="str">
        <f>_FV(Table1[[#This Row],[Company]],"Industry")</f>
        <v>Asset Management</v>
      </c>
    </row>
    <row r="258" spans="1:34" ht="16.5" x14ac:dyDescent="0.25">
      <c r="A258" s="1">
        <v>218</v>
      </c>
      <c r="B258" s="2" t="e" vm="259">
        <v>#VALUE!</v>
      </c>
      <c r="C258" s="1" t="str">
        <f>_FV(Table1[[#This Row],[Company]],"Ticker symbol",TRUE)</f>
        <v>ED</v>
      </c>
      <c r="D258" s="5">
        <f>_FV(Table1[[#This Row],[Company]],"P/E",TRUE)</f>
        <v>15.527950000000001</v>
      </c>
      <c r="E258" s="5">
        <f>_FV(Table1[[#This Row],[Company]],"Beta")</f>
        <v>6.4130000000000006E-2</v>
      </c>
      <c r="F258" s="7">
        <f>ABS(_FV(Table1[[#This Row],[Company]],"Change (%)",TRUE)/_FV(Table1[[#This Row],[Company]],"Beta"))</f>
        <v>1.1913301107126148E-2</v>
      </c>
      <c r="G258" s="7">
        <f>_FV(Table1[[#This Row],[Company]],"Change (%)",TRUE)</f>
        <v>-7.6399999999999992E-4</v>
      </c>
      <c r="H258" s="7">
        <f>_FV(Table1[[#This Row],[Company]],"Volume")/_FV(Table1[[#This Row],[Company]],"Volume average",TRUE)</f>
        <v>0.12796151044235227</v>
      </c>
      <c r="I258" s="7">
        <f>(Table1[% volume]/(Table1[[#Totals],[% volume]]))</f>
        <v>0.45251983671280149</v>
      </c>
      <c r="J258" s="7">
        <f>_FV(Table1[[#This Row],[Company]],"Volume")/_FV(Table1[[#This Row],[Company]],"Shares outstanding",TRUE)</f>
        <v>7.4374863458198626E-4</v>
      </c>
      <c r="K258" s="7">
        <f>(_FV(Table1[[#This Row],[Company]],"52 week high",TRUE)-_FV(Table1[[#This Row],[Company]],"52 week low",TRUE))/_FV(Table1[[#This Row],[Company]],"Price")</f>
        <v>0.23680856487382104</v>
      </c>
      <c r="L258" s="7">
        <f>(_FV(Table1[[#This Row],[Company]],"High",TRUE)-_FV(Table1[[#This Row],[Company]],"Low",TRUE))/_FV(Table1[[#This Row],[Company]],"Price")</f>
        <v>7.5197552893194429E-3</v>
      </c>
      <c r="M258" s="7">
        <f>(Table1[day range]/Table1[year range])</f>
        <v>3.1754574811625594E-2</v>
      </c>
      <c r="N258" s="9">
        <f>_FV(Table1[[#This Row],[Company]],"Market cap",TRUE)</f>
        <v>24371808158.259998</v>
      </c>
      <c r="O258" s="9">
        <f>_FV(Table1[[#This Row],[Company]],"Previous close",TRUE)*_FV(Table1[[#This Row],[Company]],"Change (%)",TRUE)*_FV(Table1[[#This Row],[Company]],"Shares outstanding",TRUE)</f>
        <v>-18620061.432910651</v>
      </c>
      <c r="P258" s="7">
        <f>(_FV(Table1[[#This Row],[Company]],"Price")-_FV(Table1[[#This Row],[Company]],"52 week low",TRUE))/_FV(Table1[[#This Row],[Company]],"Price",TRUE)</f>
        <v>9.3550853938312389E-2</v>
      </c>
      <c r="Q258" s="3">
        <f>_FV(Table1[[#This Row],[Company]],"52 week low",TRUE)</f>
        <v>71.12</v>
      </c>
      <c r="R258" s="3">
        <f>_FV(Table1[[#This Row],[Company]],"Low")</f>
        <v>78</v>
      </c>
      <c r="S258" s="14">
        <f>_FV(Table1[[#This Row],[Company]],"Price")</f>
        <v>78.459999999999994</v>
      </c>
      <c r="T258" s="3">
        <f>_FV(Table1[[#This Row],[Company]],"High")</f>
        <v>78.59</v>
      </c>
      <c r="U258" s="3">
        <f>_FV(Table1[[#This Row],[Company]],"52 week high",TRUE)</f>
        <v>89.7</v>
      </c>
      <c r="V258" s="7">
        <f>(_FV(Table1[[#This Row],[Company]],"52 week high",TRUE)-_FV(Table1[[#This Row],[Company]],"Price"))/_FV(Table1[[#This Row],[Company]],"Price",TRUE)</f>
        <v>0.14325771093550865</v>
      </c>
      <c r="W258" s="7">
        <f>((_FV(Table1[[#This Row],[Company]],"Price")-_FV(Table1[[#This Row],[Company]],"52 week low",TRUE))/(Table1[year range]*_FV(Table1[[#This Row],[Company]],"Price")))</f>
        <v>0.39504843918191551</v>
      </c>
      <c r="X258" s="7">
        <f>((_FV(Table1[[#This Row],[Company]],"Price")-_FV(Table1[[#This Row],[Company]],"Low",TRUE))/(_FV(Table1[[#This Row],[Company]],"High",TRUE)-_FV(Table1[[#This Row],[Company]],"Low",TRUE)))</f>
        <v>0.77966101694913748</v>
      </c>
      <c r="Y258" s="3">
        <f>_FV(Table1[[#This Row],[Company]],"Previous close",TRUE)</f>
        <v>78.52</v>
      </c>
      <c r="Z258" s="17">
        <f>_FV(Table1[[#This Row],[Company]],"Change")</f>
        <v>-0.06</v>
      </c>
      <c r="AA258" s="3">
        <f>_FV(Table1[[#This Row],[Company]],"Open")</f>
        <v>78.34</v>
      </c>
      <c r="AB258" s="1">
        <v>0.101037</v>
      </c>
      <c r="AC258" s="6">
        <f>_FV(Table1[[#This Row],[Company]],"Volume")</f>
        <v>230852</v>
      </c>
      <c r="AD258" s="6">
        <f>_FV(Table1[[#This Row],[Company]],"Volume average",TRUE)</f>
        <v>1804073.734375</v>
      </c>
      <c r="AE258" s="1" t="str">
        <f>_FV(Table1[[#This Row],[Company]],"Year founded",TRUE)</f>
        <v>1997</v>
      </c>
      <c r="AF258" s="6">
        <f>_FV(Table1[[#This Row],[Company]],"Shares outstanding",TRUE)</f>
        <v>310389813.52852798</v>
      </c>
      <c r="AG258" s="1" t="str">
        <f>_FV(Table1[[#This Row],[Company]],"Exchange")</f>
        <v>NYSE</v>
      </c>
      <c r="AH258" s="1" t="str">
        <f>_FV(Table1[[#This Row],[Company]],"Industry")</f>
        <v>Utilities - Regulated Electric</v>
      </c>
    </row>
    <row r="259" spans="1:34" ht="16.5" x14ac:dyDescent="0.25">
      <c r="A259" s="1">
        <v>26</v>
      </c>
      <c r="B259" s="2" t="e" vm="260">
        <v>#VALUE!</v>
      </c>
      <c r="C259" s="1" t="str">
        <f>_FV(Table1[[#This Row],[Company]],"Ticker symbol",TRUE)</f>
        <v>KO</v>
      </c>
      <c r="D259" s="5">
        <f>_FV(Table1[[#This Row],[Company]],"P/E",TRUE)</f>
        <v>90.090090000000004</v>
      </c>
      <c r="E259" s="5">
        <f>_FV(Table1[[#This Row],[Company]],"Beta")</f>
        <v>0.79537000000000002</v>
      </c>
      <c r="F259" s="7">
        <f>ABS(_FV(Table1[[#This Row],[Company]],"Change (%)",TRUE)/_FV(Table1[[#This Row],[Company]],"Beta"))</f>
        <v>9.4672919521732028E-4</v>
      </c>
      <c r="G259" s="7">
        <f>_FV(Table1[[#This Row],[Company]],"Change (%)",TRUE)</f>
        <v>-7.5300000000000009E-4</v>
      </c>
      <c r="H259" s="7">
        <f>_FV(Table1[[#This Row],[Company]],"Volume")/_FV(Table1[[#This Row],[Company]],"Volume average",TRUE)</f>
        <v>0.31020684757646644</v>
      </c>
      <c r="I259" s="7">
        <f>(Table1[% volume]/(Table1[[#Totals],[% volume]]))</f>
        <v>1.097007619925958</v>
      </c>
      <c r="J259" s="7">
        <f>_FV(Table1[[#This Row],[Company]],"Volume")/_FV(Table1[[#This Row],[Company]],"Shares outstanding",TRUE)</f>
        <v>4.4881746583464366E-4</v>
      </c>
      <c r="K259" s="7">
        <f>(_FV(Table1[[#This Row],[Company]],"52 week high",TRUE)-_FV(Table1[[#This Row],[Company]],"52 week low",TRUE))/_FV(Table1[[#This Row],[Company]],"Price")</f>
        <v>0.15421868273783898</v>
      </c>
      <c r="L259" s="7">
        <f>(_FV(Table1[[#This Row],[Company]],"High",TRUE)-_FV(Table1[[#This Row],[Company]],"Low",TRUE))/_FV(Table1[[#This Row],[Company]],"Price")</f>
        <v>6.0266896254843119E-3</v>
      </c>
      <c r="M259" s="7">
        <f>(Table1[day range]/Table1[year range])</f>
        <v>3.907885554780198E-2</v>
      </c>
      <c r="N259" s="9">
        <f>_FV(Table1[[#This Row],[Company]],"Market cap",TRUE)</f>
        <v>197590776887.62</v>
      </c>
      <c r="O259" s="9">
        <f>_FV(Table1[[#This Row],[Company]],"Previous close",TRUE)*_FV(Table1[[#This Row],[Company]],"Change (%)",TRUE)*_FV(Table1[[#This Row],[Company]],"Shares outstanding",TRUE)</f>
        <v>-148785854.99637771</v>
      </c>
      <c r="P259" s="7">
        <f>(_FV(Table1[[#This Row],[Company]],"Price")-_FV(Table1[[#This Row],[Company]],"52 week low",TRUE))/_FV(Table1[[#This Row],[Company]],"Price",TRUE)</f>
        <v>0.10783469651312953</v>
      </c>
      <c r="Q259" s="3">
        <f>_FV(Table1[[#This Row],[Company]],"52 week low",TRUE)</f>
        <v>41.45</v>
      </c>
      <c r="R259" s="3">
        <f>_FV(Table1[[#This Row],[Company]],"Low")</f>
        <v>46.28</v>
      </c>
      <c r="S259" s="14">
        <f>_FV(Table1[[#This Row],[Company]],"Price")</f>
        <v>46.46</v>
      </c>
      <c r="T259" s="3">
        <f>_FV(Table1[[#This Row],[Company]],"High")</f>
        <v>46.56</v>
      </c>
      <c r="U259" s="3">
        <f>_FV(Table1[[#This Row],[Company]],"52 week high",TRUE)</f>
        <v>48.615000000000002</v>
      </c>
      <c r="V259" s="7">
        <f>(_FV(Table1[[#This Row],[Company]],"52 week high",TRUE)-_FV(Table1[[#This Row],[Company]],"Price"))/_FV(Table1[[#This Row],[Company]],"Price",TRUE)</f>
        <v>4.6383986224709454E-2</v>
      </c>
      <c r="W259" s="7">
        <f>((_FV(Table1[[#This Row],[Company]],"Price")-_FV(Table1[[#This Row],[Company]],"52 week low",TRUE))/(Table1[year range]*_FV(Table1[[#This Row],[Company]],"Price")))</f>
        <v>0.69923237962316798</v>
      </c>
      <c r="X259" s="7">
        <f>((_FV(Table1[[#This Row],[Company]],"Price")-_FV(Table1[[#This Row],[Company]],"Low",TRUE))/(_FV(Table1[[#This Row],[Company]],"High",TRUE)-_FV(Table1[[#This Row],[Company]],"Low",TRUE)))</f>
        <v>0.64285714285713924</v>
      </c>
      <c r="Y259" s="3">
        <f>_FV(Table1[[#This Row],[Company]],"Previous close",TRUE)</f>
        <v>46.494999999999997</v>
      </c>
      <c r="Z259" s="17">
        <f>_FV(Table1[[#This Row],[Company]],"Change")</f>
        <v>-3.5000000000000003E-2</v>
      </c>
      <c r="AA259" s="3">
        <f>_FV(Table1[[#This Row],[Company]],"Open")</f>
        <v>46.49</v>
      </c>
      <c r="AB259" s="1">
        <v>0.735406</v>
      </c>
      <c r="AC259" s="6">
        <f>_FV(Table1[[#This Row],[Company]],"Volume")</f>
        <v>1907349</v>
      </c>
      <c r="AD259" s="6">
        <f>_FV(Table1[[#This Row],[Company]],"Volume average",TRUE)</f>
        <v>6148636.0307692299</v>
      </c>
      <c r="AE259" s="1" t="str">
        <f>_FV(Table1[[#This Row],[Company]],"Year founded",TRUE)</f>
        <v>1919</v>
      </c>
      <c r="AF259" s="6">
        <f>_FV(Table1[[#This Row],[Company]],"Shares outstanding",TRUE)</f>
        <v>4249720978.33358</v>
      </c>
      <c r="AG259" s="1" t="str">
        <f>_FV(Table1[[#This Row],[Company]],"Exchange")</f>
        <v>NYSE</v>
      </c>
      <c r="AH259" s="1" t="str">
        <f>_FV(Table1[[#This Row],[Company]],"Industry")</f>
        <v>Beverages - Soft Drinks</v>
      </c>
    </row>
    <row r="260" spans="1:34" ht="16.5" x14ac:dyDescent="0.25">
      <c r="A260" s="1">
        <v>35</v>
      </c>
      <c r="B260" s="2" t="e" vm="261">
        <v>#VALUE!</v>
      </c>
      <c r="C260" s="1" t="str">
        <f>_FV(Table1[[#This Row],[Company]],"Ticker symbol",TRUE)</f>
        <v>ABBV</v>
      </c>
      <c r="D260" s="5">
        <f>_FV(Table1[[#This Row],[Company]],"P/E",TRUE)</f>
        <v>24.390243999999999</v>
      </c>
      <c r="E260" s="5">
        <f>_FV(Table1[[#This Row],[Company]],"Beta")</f>
        <v>1.565661</v>
      </c>
      <c r="F260" s="7">
        <f>ABS(_FV(Table1[[#This Row],[Company]],"Change (%)",TRUE)/_FV(Table1[[#This Row],[Company]],"Beta"))</f>
        <v>4.7519865411477962E-4</v>
      </c>
      <c r="G260" s="7">
        <f>_FV(Table1[[#This Row],[Company]],"Change (%)",TRUE)</f>
        <v>-7.4399999999999998E-4</v>
      </c>
      <c r="H260" s="7">
        <f>_FV(Table1[[#This Row],[Company]],"Volume")/_FV(Table1[[#This Row],[Company]],"Volume average",TRUE)</f>
        <v>0.3823186837451667</v>
      </c>
      <c r="I260" s="7">
        <f>(Table1[% volume]/(Table1[[#Totals],[% volume]]))</f>
        <v>1.3520220865051216</v>
      </c>
      <c r="J260" s="7">
        <f>_FV(Table1[[#This Row],[Company]],"Volume")/_FV(Table1[[#This Row],[Company]],"Shares outstanding",TRUE)</f>
        <v>1.4445336837244068E-3</v>
      </c>
      <c r="K260" s="7">
        <f>(_FV(Table1[[#This Row],[Company]],"52 week high",TRUE)-_FV(Table1[[#This Row],[Company]],"52 week low",TRUE))/_FV(Table1[[#This Row],[Company]],"Price")</f>
        <v>0.60002128112364328</v>
      </c>
      <c r="L260" s="7">
        <f>(_FV(Table1[[#This Row],[Company]],"High",TRUE)-_FV(Table1[[#This Row],[Company]],"Low",TRUE))/_FV(Table1[[#This Row],[Company]],"Price")</f>
        <v>1.2892104703128219E-2</v>
      </c>
      <c r="M260" s="7">
        <f>(Table1[day range]/Table1[year range])</f>
        <v>2.1486079092037421E-2</v>
      </c>
      <c r="N260" s="9">
        <f>_FV(Table1[[#This Row],[Company]],"Market cap",TRUE)</f>
        <v>148751858105.509</v>
      </c>
      <c r="O260" s="9">
        <f>_FV(Table1[[#This Row],[Company]],"Previous close",TRUE)*_FV(Table1[[#This Row],[Company]],"Change (%)",TRUE)*_FV(Table1[[#This Row],[Company]],"Shares outstanding",TRUE)</f>
        <v>-110671382.43049809</v>
      </c>
      <c r="P260" s="7">
        <f>(_FV(Table1[[#This Row],[Company]],"Price")-_FV(Table1[[#This Row],[Company]],"52 week low",TRUE))/_FV(Table1[[#This Row],[Company]],"Price",TRUE)</f>
        <v>0.26080017024898922</v>
      </c>
      <c r="Q260" s="3">
        <f>_FV(Table1[[#This Row],[Company]],"52 week low",TRUE)</f>
        <v>69.47</v>
      </c>
      <c r="R260" s="3">
        <f>_FV(Table1[[#This Row],[Company]],"Low")</f>
        <v>92.87</v>
      </c>
      <c r="S260" s="14">
        <f>_FV(Table1[[#This Row],[Company]],"Price")</f>
        <v>93.98</v>
      </c>
      <c r="T260" s="3">
        <f>_FV(Table1[[#This Row],[Company]],"High")</f>
        <v>94.081599999999995</v>
      </c>
      <c r="U260" s="3">
        <f>_FV(Table1[[#This Row],[Company]],"52 week high",TRUE)</f>
        <v>125.86</v>
      </c>
      <c r="V260" s="7">
        <f>(_FV(Table1[[#This Row],[Company]],"52 week high",TRUE)-_FV(Table1[[#This Row],[Company]],"Price"))/_FV(Table1[[#This Row],[Company]],"Price",TRUE)</f>
        <v>0.33922111087465412</v>
      </c>
      <c r="W260" s="7">
        <f>((_FV(Table1[[#This Row],[Company]],"Price")-_FV(Table1[[#This Row],[Company]],"52 week low",TRUE))/(Table1[year range]*_FV(Table1[[#This Row],[Company]],"Price")))</f>
        <v>0.43465153395992207</v>
      </c>
      <c r="X260" s="7">
        <f>((_FV(Table1[[#This Row],[Company]],"Price")-_FV(Table1[[#This Row],[Company]],"Low",TRUE))/(_FV(Table1[[#This Row],[Company]],"High",TRUE)-_FV(Table1[[#This Row],[Company]],"Low",TRUE)))</f>
        <v>0.91614394189502191</v>
      </c>
      <c r="Y260" s="3">
        <f>_FV(Table1[[#This Row],[Company]],"Previous close",TRUE)</f>
        <v>94.05</v>
      </c>
      <c r="Z260" s="17">
        <f>_FV(Table1[[#This Row],[Company]],"Change")</f>
        <v>-7.0000000000000007E-2</v>
      </c>
      <c r="AA260" s="3">
        <f>_FV(Table1[[#This Row],[Company]],"Open")</f>
        <v>93.52</v>
      </c>
      <c r="AB260" s="1">
        <v>0.59141200000000005</v>
      </c>
      <c r="AC260" s="6">
        <f>_FV(Table1[[#This Row],[Company]],"Volume")</f>
        <v>2284711</v>
      </c>
      <c r="AD260" s="6">
        <f>_FV(Table1[[#This Row],[Company]],"Volume average",TRUE)</f>
        <v>5975933.421875</v>
      </c>
      <c r="AE260" s="1" t="str">
        <f>_FV(Table1[[#This Row],[Company]],"Year founded",TRUE)</f>
        <v>2012</v>
      </c>
      <c r="AF260" s="6">
        <f>_FV(Table1[[#This Row],[Company]],"Shares outstanding",TRUE)</f>
        <v>1581625285.5450101</v>
      </c>
      <c r="AG260" s="1" t="str">
        <f>_FV(Table1[[#This Row],[Company]],"Exchange")</f>
        <v>NYSE</v>
      </c>
      <c r="AH260" s="1" t="str">
        <f>_FV(Table1[[#This Row],[Company]],"Industry")</f>
        <v>Drug Manufacturers - Major</v>
      </c>
    </row>
    <row r="261" spans="1:34" ht="16.5" x14ac:dyDescent="0.25">
      <c r="A261" s="1">
        <v>338</v>
      </c>
      <c r="B261" s="2" t="e" vm="262">
        <v>#VALUE!</v>
      </c>
      <c r="C261" s="1" t="str">
        <f>_FV(Table1[[#This Row],[Company]],"Ticker symbol",TRUE)</f>
        <v>VRSN</v>
      </c>
      <c r="D261" s="5">
        <f>_FV(Table1[[#This Row],[Company]],"P/E",TRUE)</f>
        <v>39.215685999999998</v>
      </c>
      <c r="E261" s="5">
        <f>_FV(Table1[[#This Row],[Company]],"Beta")</f>
        <v>0.86454600000000004</v>
      </c>
      <c r="F261" s="7">
        <f>ABS(_FV(Table1[[#This Row],[Company]],"Change (%)",TRUE)/_FV(Table1[[#This Row],[Company]],"Beta"))</f>
        <v>8.3512039845190413E-4</v>
      </c>
      <c r="G261" s="7">
        <f>_FV(Table1[[#This Row],[Company]],"Change (%)",TRUE)</f>
        <v>-7.2199999999999999E-4</v>
      </c>
      <c r="H261" s="7">
        <f>_FV(Table1[[#This Row],[Company]],"Volume")/_FV(Table1[[#This Row],[Company]],"Volume average",TRUE)</f>
        <v>0.19638373385975294</v>
      </c>
      <c r="I261" s="7">
        <f>(Table1[% volume]/(Table1[[#Totals],[% volume]]))</f>
        <v>0.69448645043386881</v>
      </c>
      <c r="J261" s="7">
        <f>_FV(Table1[[#This Row],[Company]],"Volume")/_FV(Table1[[#This Row],[Company]],"Shares outstanding",TRUE)</f>
        <v>1.2875010531487466E-3</v>
      </c>
      <c r="K261" s="7">
        <f>(_FV(Table1[[#This Row],[Company]],"52 week high",TRUE)-_FV(Table1[[#This Row],[Company]],"52 week low",TRUE))/_FV(Table1[[#This Row],[Company]],"Price")</f>
        <v>0.40705472702187762</v>
      </c>
      <c r="L261" s="7">
        <f>(_FV(Table1[[#This Row],[Company]],"High",TRUE)-_FV(Table1[[#This Row],[Company]],"Low",TRUE))/_FV(Table1[[#This Row],[Company]],"Price")</f>
        <v>1.4453715261809268E-2</v>
      </c>
      <c r="M261" s="7">
        <f>(Table1[day range]/Table1[year range])</f>
        <v>3.5508039342907416E-2</v>
      </c>
      <c r="N261" s="9">
        <f>_FV(Table1[[#This Row],[Company]],"Market cap",TRUE)</f>
        <v>18569419529.040001</v>
      </c>
      <c r="O261" s="9">
        <f>_FV(Table1[[#This Row],[Company]],"Previous close",TRUE)*_FV(Table1[[#This Row],[Company]],"Change (%)",TRUE)*_FV(Table1[[#This Row],[Company]],"Shares outstanding",TRUE)</f>
        <v>-13407120.899966935</v>
      </c>
      <c r="P261" s="7">
        <f>(_FV(Table1[[#This Row],[Company]],"Price")-_FV(Table1[[#This Row],[Company]],"52 week low",TRUE))/_FV(Table1[[#This Row],[Company]],"Price",TRUE)</f>
        <v>0.36173707377964653</v>
      </c>
      <c r="Q261" s="3">
        <f>_FV(Table1[[#This Row],[Company]],"52 week low",TRUE)</f>
        <v>97.15</v>
      </c>
      <c r="R261" s="3">
        <f>_FV(Table1[[#This Row],[Company]],"Low")</f>
        <v>151.21</v>
      </c>
      <c r="S261" s="14">
        <f>_FV(Table1[[#This Row],[Company]],"Price")</f>
        <v>152.21</v>
      </c>
      <c r="T261" s="3">
        <f>_FV(Table1[[#This Row],[Company]],"High")</f>
        <v>153.41</v>
      </c>
      <c r="U261" s="3">
        <f>_FV(Table1[[#This Row],[Company]],"52 week high",TRUE)</f>
        <v>159.1078</v>
      </c>
      <c r="V261" s="7">
        <f>(_FV(Table1[[#This Row],[Company]],"52 week high",TRUE)-_FV(Table1[[#This Row],[Company]],"Price"))/_FV(Table1[[#This Row],[Company]],"Price",TRUE)</f>
        <v>4.5317653242231054E-2</v>
      </c>
      <c r="W261" s="7">
        <f>((_FV(Table1[[#This Row],[Company]],"Price")-_FV(Table1[[#This Row],[Company]],"52 week low",TRUE))/(Table1[year range]*_FV(Table1[[#This Row],[Company]],"Price")))</f>
        <v>0.88866938464567835</v>
      </c>
      <c r="X261" s="7">
        <f>((_FV(Table1[[#This Row],[Company]],"Price")-_FV(Table1[[#This Row],[Company]],"Low",TRUE))/(_FV(Table1[[#This Row],[Company]],"High",TRUE)-_FV(Table1[[#This Row],[Company]],"Low",TRUE)))</f>
        <v>0.45454545454545692</v>
      </c>
      <c r="Y261" s="3">
        <f>_FV(Table1[[#This Row],[Company]],"Previous close",TRUE)</f>
        <v>152.32</v>
      </c>
      <c r="Z261" s="17">
        <f>_FV(Table1[[#This Row],[Company]],"Change")</f>
        <v>-0.11</v>
      </c>
      <c r="AA261" s="3">
        <f>_FV(Table1[[#This Row],[Company]],"Open")</f>
        <v>151.21</v>
      </c>
      <c r="AB261" s="1">
        <v>6.0338999999999997E-2</v>
      </c>
      <c r="AC261" s="6">
        <f>_FV(Table1[[#This Row],[Company]],"Volume")</f>
        <v>156960</v>
      </c>
      <c r="AD261" s="6">
        <f>_FV(Table1[[#This Row],[Company]],"Volume average",TRUE)</f>
        <v>799251.53125</v>
      </c>
      <c r="AE261" s="1" t="str">
        <f>_FV(Table1[[#This Row],[Company]],"Year founded",TRUE)</f>
        <v>1995</v>
      </c>
      <c r="AF261" s="6">
        <f>_FV(Table1[[#This Row],[Company]],"Shares outstanding",TRUE)</f>
        <v>121910579.89128201</v>
      </c>
      <c r="AG261" s="1" t="str">
        <f>_FV(Table1[[#This Row],[Company]],"Exchange")</f>
        <v>NASDAQ</v>
      </c>
      <c r="AH261" s="1" t="str">
        <f>_FV(Table1[[#This Row],[Company]],"Industry")</f>
        <v>Internet Content &amp; Information</v>
      </c>
    </row>
    <row r="262" spans="1:34" ht="16.5" x14ac:dyDescent="0.25">
      <c r="A262" s="1">
        <v>154</v>
      </c>
      <c r="B262" s="2" t="e" vm="263">
        <v>#VALUE!</v>
      </c>
      <c r="C262" s="1" t="str">
        <f>_FV(Table1[[#This Row],[Company]],"Ticker symbol",TRUE)</f>
        <v>HAL</v>
      </c>
      <c r="D262" s="5">
        <f>_FV(Table1[[#This Row],[Company]],"P/E",TRUE)</f>
        <v>333.33333299999998</v>
      </c>
      <c r="E262" s="5">
        <f>_FV(Table1[[#This Row],[Company]],"Beta")</f>
        <v>0.96723599999999998</v>
      </c>
      <c r="F262" s="7">
        <f>ABS(_FV(Table1[[#This Row],[Company]],"Change (%)",TRUE)/_FV(Table1[[#This Row],[Company]],"Beta"))</f>
        <v>7.3818592360085859E-4</v>
      </c>
      <c r="G262" s="7">
        <f>_FV(Table1[[#This Row],[Company]],"Change (%)",TRUE)</f>
        <v>-7.1400000000000001E-4</v>
      </c>
      <c r="H262" s="7">
        <f>_FV(Table1[[#This Row],[Company]],"Volume")/_FV(Table1[[#This Row],[Company]],"Volume average",TRUE)</f>
        <v>0.31869211474715536</v>
      </c>
      <c r="I262" s="7">
        <f>(Table1[% volume]/(Table1[[#Totals],[% volume]]))</f>
        <v>1.1270147033158848</v>
      </c>
      <c r="J262" s="7">
        <f>_FV(Table1[[#This Row],[Company]],"Volume")/_FV(Table1[[#This Row],[Company]],"Shares outstanding",TRUE)</f>
        <v>2.3611484834251896E-3</v>
      </c>
      <c r="K262" s="7">
        <f>(_FV(Table1[[#This Row],[Company]],"52 week high",TRUE)-_FV(Table1[[#This Row],[Company]],"52 week low",TRUE))/_FV(Table1[[#This Row],[Company]],"Price")</f>
        <v>0.46843608664603675</v>
      </c>
      <c r="L262" s="7">
        <f>(_FV(Table1[[#This Row],[Company]],"High",TRUE)-_FV(Table1[[#This Row],[Company]],"Low",TRUE))/_FV(Table1[[#This Row],[Company]],"Price")</f>
        <v>1.3806236610331002E-2</v>
      </c>
      <c r="M262" s="7">
        <f>(Table1[day range]/Table1[year range])</f>
        <v>2.9473042329386925E-2</v>
      </c>
      <c r="N262" s="9">
        <f>_FV(Table1[[#This Row],[Company]],"Market cap",TRUE)</f>
        <v>36982012530.330002</v>
      </c>
      <c r="O262" s="9">
        <f>_FV(Table1[[#This Row],[Company]],"Previous close",TRUE)*_FV(Table1[[#This Row],[Company]],"Change (%)",TRUE)*_FV(Table1[[#This Row],[Company]],"Shares outstanding",TRUE)</f>
        <v>-26405156.946655609</v>
      </c>
      <c r="P262" s="7">
        <f>(_FV(Table1[[#This Row],[Company]],"Price")-_FV(Table1[[#This Row],[Company]],"52 week low",TRUE))/_FV(Table1[[#This Row],[Company]],"Price",TRUE)</f>
        <v>9.1144965484408494E-2</v>
      </c>
      <c r="Q262" s="3">
        <f>_FV(Table1[[#This Row],[Company]],"52 week low",TRUE)</f>
        <v>38.180999999999997</v>
      </c>
      <c r="R262" s="3">
        <f>_FV(Table1[[#This Row],[Company]],"Low")</f>
        <v>41.73</v>
      </c>
      <c r="S262" s="14">
        <f>_FV(Table1[[#This Row],[Company]],"Price")</f>
        <v>42.01</v>
      </c>
      <c r="T262" s="3">
        <f>_FV(Table1[[#This Row],[Company]],"High")</f>
        <v>42.31</v>
      </c>
      <c r="U262" s="3">
        <f>_FV(Table1[[#This Row],[Company]],"52 week high",TRUE)</f>
        <v>57.86</v>
      </c>
      <c r="V262" s="7">
        <f>(_FV(Table1[[#This Row],[Company]],"52 week high",TRUE)-_FV(Table1[[#This Row],[Company]],"Price"))/_FV(Table1[[#This Row],[Company]],"Price",TRUE)</f>
        <v>0.37729112116162822</v>
      </c>
      <c r="W262" s="7">
        <f>((_FV(Table1[[#This Row],[Company]],"Price")-_FV(Table1[[#This Row],[Company]],"52 week low",TRUE))/(Table1[year range]*_FV(Table1[[#This Row],[Company]],"Price")))</f>
        <v>0.19457289496417501</v>
      </c>
      <c r="X262" s="7">
        <f>((_FV(Table1[[#This Row],[Company]],"Price")-_FV(Table1[[#This Row],[Company]],"Low",TRUE))/(_FV(Table1[[#This Row],[Company]],"High",TRUE)-_FV(Table1[[#This Row],[Company]],"Low",TRUE)))</f>
        <v>0.48275862068965264</v>
      </c>
      <c r="Y262" s="3">
        <f>_FV(Table1[[#This Row],[Company]],"Previous close",TRUE)</f>
        <v>42.04</v>
      </c>
      <c r="Z262" s="17">
        <f>_FV(Table1[[#This Row],[Company]],"Change")</f>
        <v>-0.03</v>
      </c>
      <c r="AA262" s="3">
        <f>_FV(Table1[[#This Row],[Company]],"Open")</f>
        <v>41.75</v>
      </c>
      <c r="AB262" s="1">
        <v>0.15026999999999999</v>
      </c>
      <c r="AC262" s="6">
        <f>_FV(Table1[[#This Row],[Company]],"Volume")</f>
        <v>2077070</v>
      </c>
      <c r="AD262" s="6">
        <f>_FV(Table1[[#This Row],[Company]],"Volume average",TRUE)</f>
        <v>6517481.6190476203</v>
      </c>
      <c r="AE262" s="1" t="str">
        <f>_FV(Table1[[#This Row],[Company]],"Year founded",TRUE)</f>
        <v>1924</v>
      </c>
      <c r="AF262" s="6">
        <f>_FV(Table1[[#This Row],[Company]],"Shares outstanding",TRUE)</f>
        <v>879686311.37797296</v>
      </c>
      <c r="AG262" s="1" t="str">
        <f>_FV(Table1[[#This Row],[Company]],"Exchange")</f>
        <v>NYSE</v>
      </c>
      <c r="AH262" s="1" t="str">
        <f>_FV(Table1[[#This Row],[Company]],"Industry")</f>
        <v>Oil &amp; Gas Equipment &amp; Services</v>
      </c>
    </row>
    <row r="263" spans="1:34" ht="16.5" x14ac:dyDescent="0.25">
      <c r="A263" s="1">
        <v>331</v>
      </c>
      <c r="B263" s="2" t="e" vm="264">
        <v>#VALUE!</v>
      </c>
      <c r="C263" s="1" t="str">
        <f>_FV(Table1[[#This Row],[Company]],"Ticker symbol",TRUE)</f>
        <v>EFX</v>
      </c>
      <c r="D263" s="5">
        <f>_FV(Table1[[#This Row],[Company]],"P/E",TRUE)</f>
        <v>30.769231000000001</v>
      </c>
      <c r="E263" s="5">
        <f>_FV(Table1[[#This Row],[Company]],"Beta")</f>
        <v>0.88621099999999997</v>
      </c>
      <c r="F263" s="7">
        <f>ABS(_FV(Table1[[#This Row],[Company]],"Change (%)",TRUE)/_FV(Table1[[#This Row],[Company]],"Beta"))</f>
        <v>7.9552160828515997E-4</v>
      </c>
      <c r="G263" s="7">
        <f>_FV(Table1[[#This Row],[Company]],"Change (%)",TRUE)</f>
        <v>-7.049999999999999E-4</v>
      </c>
      <c r="H263" s="7">
        <f>_FV(Table1[[#This Row],[Company]],"Volume")/_FV(Table1[[#This Row],[Company]],"Volume average",TRUE)</f>
        <v>6.0877959060552364E-2</v>
      </c>
      <c r="I263" s="7">
        <f>(Table1[% volume]/(Table1[[#Totals],[% volume]]))</f>
        <v>0.21528726879088061</v>
      </c>
      <c r="J263" s="7">
        <f>_FV(Table1[[#This Row],[Company]],"Volume")/_FV(Table1[[#This Row],[Company]],"Shares outstanding",TRUE)</f>
        <v>4.9370918608749182E-4</v>
      </c>
      <c r="K263" s="7">
        <f>(_FV(Table1[[#This Row],[Company]],"52 week high",TRUE)-_FV(Table1[[#This Row],[Company]],"52 week low",TRUE))/_FV(Table1[[#This Row],[Company]],"Price")</f>
        <v>0.42211764705882349</v>
      </c>
      <c r="L263" s="7">
        <f>(_FV(Table1[[#This Row],[Company]],"High",TRUE)-_FV(Table1[[#This Row],[Company]],"Low",TRUE))/_FV(Table1[[#This Row],[Company]],"Price")</f>
        <v>1.1960784313725423E-2</v>
      </c>
      <c r="M263" s="7">
        <f>(Table1[day range]/Table1[year range])</f>
        <v>2.8335191378669484E-2</v>
      </c>
      <c r="N263" s="9">
        <f>_FV(Table1[[#This Row],[Company]],"Market cap",TRUE)</f>
        <v>15351347298.32</v>
      </c>
      <c r="O263" s="9">
        <f>_FV(Table1[[#This Row],[Company]],"Previous close",TRUE)*_FV(Table1[[#This Row],[Company]],"Change (%)",TRUE)*_FV(Table1[[#This Row],[Company]],"Shares outstanding",TRUE)</f>
        <v>-10822699.845315622</v>
      </c>
      <c r="P263" s="7">
        <f>(_FV(Table1[[#This Row],[Company]],"Price")-_FV(Table1[[#This Row],[Company]],"52 week low",TRUE))/_FV(Table1[[#This Row],[Company]],"Price",TRUE)</f>
        <v>0.29733333333333328</v>
      </c>
      <c r="Q263" s="3">
        <f>_FV(Table1[[#This Row],[Company]],"52 week low",TRUE)</f>
        <v>89.59</v>
      </c>
      <c r="R263" s="3">
        <f>_FV(Table1[[#This Row],[Company]],"Low")</f>
        <v>126.91500000000001</v>
      </c>
      <c r="S263" s="14">
        <f>_FV(Table1[[#This Row],[Company]],"Price")</f>
        <v>127.5</v>
      </c>
      <c r="T263" s="3">
        <f>_FV(Table1[[#This Row],[Company]],"High")</f>
        <v>128.44</v>
      </c>
      <c r="U263" s="3">
        <f>_FV(Table1[[#This Row],[Company]],"52 week high",TRUE)</f>
        <v>143.41</v>
      </c>
      <c r="V263" s="7">
        <f>(_FV(Table1[[#This Row],[Company]],"52 week high",TRUE)-_FV(Table1[[#This Row],[Company]],"Price"))/_FV(Table1[[#This Row],[Company]],"Price",TRUE)</f>
        <v>0.12478431372549018</v>
      </c>
      <c r="W263" s="7">
        <f>((_FV(Table1[[#This Row],[Company]],"Price")-_FV(Table1[[#This Row],[Company]],"52 week low",TRUE))/(Table1[year range]*_FV(Table1[[#This Row],[Company]],"Price")))</f>
        <v>0.70438498699368268</v>
      </c>
      <c r="X263" s="7">
        <f>((_FV(Table1[[#This Row],[Company]],"Price")-_FV(Table1[[#This Row],[Company]],"Low",TRUE))/(_FV(Table1[[#This Row],[Company]],"High",TRUE)-_FV(Table1[[#This Row],[Company]],"Low",TRUE)))</f>
        <v>0.38360655737704724</v>
      </c>
      <c r="Y263" s="3">
        <f>_FV(Table1[[#This Row],[Company]],"Previous close",TRUE)</f>
        <v>127.59</v>
      </c>
      <c r="Z263" s="17">
        <f>_FV(Table1[[#This Row],[Company]],"Change")</f>
        <v>-0.09</v>
      </c>
      <c r="AA263" s="3">
        <f>_FV(Table1[[#This Row],[Company]],"Open")</f>
        <v>127.95</v>
      </c>
      <c r="AB263" s="1">
        <v>6.1564000000000001E-2</v>
      </c>
      <c r="AC263" s="6">
        <f>_FV(Table1[[#This Row],[Company]],"Volume")</f>
        <v>59402</v>
      </c>
      <c r="AD263" s="6">
        <f>_FV(Table1[[#This Row],[Company]],"Volume average",TRUE)</f>
        <v>975755.44444444496</v>
      </c>
      <c r="AE263" s="1" t="str">
        <f>_FV(Table1[[#This Row],[Company]],"Year founded",TRUE)</f>
        <v>1913</v>
      </c>
      <c r="AF263" s="6">
        <f>_FV(Table1[[#This Row],[Company]],"Shares outstanding",TRUE)</f>
        <v>120317793.701074</v>
      </c>
      <c r="AG263" s="1" t="str">
        <f>_FV(Table1[[#This Row],[Company]],"Exchange")</f>
        <v>NYSE</v>
      </c>
      <c r="AH263" s="1" t="str">
        <f>_FV(Table1[[#This Row],[Company]],"Industry")</f>
        <v>Business Services</v>
      </c>
    </row>
    <row r="264" spans="1:34" ht="16.5" x14ac:dyDescent="0.25">
      <c r="A264" s="1">
        <v>461</v>
      </c>
      <c r="B264" s="2" t="e" vm="265">
        <v>#VALUE!</v>
      </c>
      <c r="C264" s="1" t="str">
        <f>_FV(Table1[[#This Row],[Company]],"Ticker symbol",TRUE)</f>
        <v>JEC</v>
      </c>
      <c r="D264" s="5">
        <f>_FV(Table1[[#This Row],[Company]],"P/E",TRUE)</f>
        <v>32.258065000000002</v>
      </c>
      <c r="E264" s="5">
        <f>_FV(Table1[[#This Row],[Company]],"Beta")</f>
        <v>1.48404</v>
      </c>
      <c r="F264" s="7">
        <f>ABS(_FV(Table1[[#This Row],[Company]],"Change (%)",TRUE)/_FV(Table1[[#This Row],[Company]],"Beta"))</f>
        <v>4.6696854532222851E-4</v>
      </c>
      <c r="G264" s="7">
        <f>_FV(Table1[[#This Row],[Company]],"Change (%)",TRUE)</f>
        <v>-6.9300000000000004E-4</v>
      </c>
      <c r="H264" s="7">
        <f>_FV(Table1[[#This Row],[Company]],"Volume")/_FV(Table1[[#This Row],[Company]],"Volume average",TRUE)</f>
        <v>0.32708289905971238</v>
      </c>
      <c r="I264" s="7">
        <f>(Table1[% volume]/(Table1[[#Totals],[% volume]]))</f>
        <v>1.1566876599251397</v>
      </c>
      <c r="J264" s="7">
        <f>_FV(Table1[[#This Row],[Company]],"Volume")/_FV(Table1[[#This Row],[Company]],"Shares outstanding",TRUE)</f>
        <v>2.5468532981187861E-3</v>
      </c>
      <c r="K264" s="7">
        <f>(_FV(Table1[[#This Row],[Company]],"52 week high",TRUE)-_FV(Table1[[#This Row],[Company]],"52 week low",TRUE))/_FV(Table1[[#This Row],[Company]],"Price")</f>
        <v>0.34095951192457019</v>
      </c>
      <c r="L264" s="7">
        <f>(_FV(Table1[[#This Row],[Company]],"High",TRUE)-_FV(Table1[[#This Row],[Company]],"Low",TRUE))/_FV(Table1[[#This Row],[Company]],"Price")</f>
        <v>1.2617859123682703E-2</v>
      </c>
      <c r="M264" s="7">
        <f>(Table1[day range]/Table1[year range])</f>
        <v>3.7006913379422385E-2</v>
      </c>
      <c r="N264" s="9">
        <f>_FV(Table1[[#This Row],[Company]],"Market cap",TRUE)</f>
        <v>10242637865.82</v>
      </c>
      <c r="O264" s="9">
        <f>_FV(Table1[[#This Row],[Company]],"Previous close",TRUE)*_FV(Table1[[#This Row],[Company]],"Change (%)",TRUE)*_FV(Table1[[#This Row],[Company]],"Shares outstanding",TRUE)</f>
        <v>-7098148.041013252</v>
      </c>
      <c r="P264" s="7">
        <f>(_FV(Table1[[#This Row],[Company]],"Price")-_FV(Table1[[#This Row],[Company]],"52 week low",TRUE))/_FV(Table1[[#This Row],[Company]],"Price",TRUE)</f>
        <v>0.31627842484747642</v>
      </c>
      <c r="Q264" s="3">
        <f>_FV(Table1[[#This Row],[Company]],"52 week low",TRUE)</f>
        <v>49.31</v>
      </c>
      <c r="R264" s="3">
        <f>_FV(Table1[[#This Row],[Company]],"Low")</f>
        <v>71.760000000000005</v>
      </c>
      <c r="S264" s="14">
        <f>_FV(Table1[[#This Row],[Company]],"Price")</f>
        <v>72.12</v>
      </c>
      <c r="T264" s="3">
        <f>_FV(Table1[[#This Row],[Company]],"High")</f>
        <v>72.67</v>
      </c>
      <c r="U264" s="3">
        <f>_FV(Table1[[#This Row],[Company]],"52 week high",TRUE)</f>
        <v>73.900000000000006</v>
      </c>
      <c r="V264" s="7">
        <f>(_FV(Table1[[#This Row],[Company]],"52 week high",TRUE)-_FV(Table1[[#This Row],[Company]],"Price"))/_FV(Table1[[#This Row],[Company]],"Price",TRUE)</f>
        <v>2.4681087077093745E-2</v>
      </c>
      <c r="W264" s="7">
        <f>((_FV(Table1[[#This Row],[Company]],"Price")-_FV(Table1[[#This Row],[Company]],"52 week low",TRUE))/(Table1[year range]*_FV(Table1[[#This Row],[Company]],"Price")))</f>
        <v>0.92761285075233835</v>
      </c>
      <c r="X264" s="7">
        <f>((_FV(Table1[[#This Row],[Company]],"Price")-_FV(Table1[[#This Row],[Company]],"Low",TRUE))/(_FV(Table1[[#This Row],[Company]],"High",TRUE)-_FV(Table1[[#This Row],[Company]],"Low",TRUE)))</f>
        <v>0.39560439560439647</v>
      </c>
      <c r="Y264" s="3">
        <f>_FV(Table1[[#This Row],[Company]],"Previous close",TRUE)</f>
        <v>72.17</v>
      </c>
      <c r="Z264" s="17">
        <f>_FV(Table1[[#This Row],[Company]],"Change")</f>
        <v>-0.05</v>
      </c>
      <c r="AA264" s="3">
        <f>_FV(Table1[[#This Row],[Company]],"Open")</f>
        <v>72.23</v>
      </c>
      <c r="AB264" s="1">
        <v>3.3534000000000001E-2</v>
      </c>
      <c r="AC264" s="6">
        <f>_FV(Table1[[#This Row],[Company]],"Volume")</f>
        <v>361459</v>
      </c>
      <c r="AD264" s="6">
        <f>_FV(Table1[[#This Row],[Company]],"Volume average",TRUE)</f>
        <v>1105099.046875</v>
      </c>
      <c r="AE264" s="1" t="str">
        <f>_FV(Table1[[#This Row],[Company]],"Year founded",TRUE)</f>
        <v>1947</v>
      </c>
      <c r="AF264" s="6">
        <f>_FV(Table1[[#This Row],[Company]],"Shares outstanding",TRUE)</f>
        <v>141923761.47734499</v>
      </c>
      <c r="AG264" s="1" t="str">
        <f>_FV(Table1[[#This Row],[Company]],"Exchange")</f>
        <v>NYSE</v>
      </c>
      <c r="AH264" s="1" t="str">
        <f>_FV(Table1[[#This Row],[Company]],"Industry")</f>
        <v>Engineering &amp; Construction</v>
      </c>
    </row>
    <row r="265" spans="1:34" ht="16.5" x14ac:dyDescent="0.25">
      <c r="A265" s="1">
        <v>465</v>
      </c>
      <c r="B265" s="2" t="e" vm="266">
        <v>#VALUE!</v>
      </c>
      <c r="C265" s="1" t="str">
        <f>_FV(Table1[[#This Row],[Company]],"Ticker symbol",TRUE)</f>
        <v>PHM</v>
      </c>
      <c r="D265" s="5">
        <f>_FV(Table1[[#This Row],[Company]],"P/E",TRUE)</f>
        <v>11.261260999999999</v>
      </c>
      <c r="E265" s="5">
        <f>_FV(Table1[[#This Row],[Company]],"Beta")</f>
        <v>1.092614</v>
      </c>
      <c r="F265" s="7">
        <f>ABS(_FV(Table1[[#This Row],[Company]],"Change (%)",TRUE)/_FV(Table1[[#This Row],[Company]],"Beta"))</f>
        <v>6.2327592361071705E-4</v>
      </c>
      <c r="G265" s="7">
        <f>_FV(Table1[[#This Row],[Company]],"Change (%)",TRUE)</f>
        <v>-6.8099999999999996E-4</v>
      </c>
      <c r="H265" s="7">
        <f>_FV(Table1[[#This Row],[Company]],"Volume")/_FV(Table1[[#This Row],[Company]],"Volume average",TRUE)</f>
        <v>0.18309349078648895</v>
      </c>
      <c r="I265" s="7">
        <f>(Table1[% volume]/(Table1[[#Totals],[% volume]]))</f>
        <v>0.64748717225563679</v>
      </c>
      <c r="J265" s="7">
        <f>_FV(Table1[[#This Row],[Company]],"Volume")/_FV(Table1[[#This Row],[Company]],"Shares outstanding",TRUE)</f>
        <v>2.9543185644500857E-3</v>
      </c>
      <c r="K265" s="7">
        <f>(_FV(Table1[[#This Row],[Company]],"52 week high",TRUE)-_FV(Table1[[#This Row],[Company]],"52 week low",TRUE))/_FV(Table1[[#This Row],[Company]],"Price")</f>
        <v>0.35957736877982277</v>
      </c>
      <c r="L265" s="7">
        <f>(_FV(Table1[[#This Row],[Company]],"High",TRUE)-_FV(Table1[[#This Row],[Company]],"Low",TRUE))/_FV(Table1[[#This Row],[Company]],"Price")</f>
        <v>1.0562372188139024E-2</v>
      </c>
      <c r="M265" s="7">
        <f>(Table1[day range]/Table1[year range])</f>
        <v>2.937440758293829E-2</v>
      </c>
      <c r="N265" s="9">
        <f>_FV(Table1[[#This Row],[Company]],"Market cap",TRUE)</f>
        <v>8316063641.7600002</v>
      </c>
      <c r="O265" s="9">
        <f>_FV(Table1[[#This Row],[Company]],"Previous close",TRUE)*_FV(Table1[[#This Row],[Company]],"Change (%)",TRUE)*_FV(Table1[[#This Row],[Company]],"Shares outstanding",TRUE)</f>
        <v>-5663239.3400385696</v>
      </c>
      <c r="P265" s="7">
        <f>(_FV(Table1[[#This Row],[Company]],"Price")-_FV(Table1[[#This Row],[Company]],"52 week low",TRUE))/_FV(Table1[[#This Row],[Company]],"Price",TRUE)</f>
        <v>0.15950920245398773</v>
      </c>
      <c r="Q265" s="3">
        <f>_FV(Table1[[#This Row],[Company]],"52 week low",TRUE)</f>
        <v>24.66</v>
      </c>
      <c r="R265" s="3">
        <f>_FV(Table1[[#This Row],[Company]],"Low")</f>
        <v>29.1401</v>
      </c>
      <c r="S265" s="14">
        <f>_FV(Table1[[#This Row],[Company]],"Price")</f>
        <v>29.34</v>
      </c>
      <c r="T265" s="3">
        <f>_FV(Table1[[#This Row],[Company]],"High")</f>
        <v>29.45</v>
      </c>
      <c r="U265" s="3">
        <f>_FV(Table1[[#This Row],[Company]],"52 week high",TRUE)</f>
        <v>35.21</v>
      </c>
      <c r="V265" s="7">
        <f>(_FV(Table1[[#This Row],[Company]],"52 week high",TRUE)-_FV(Table1[[#This Row],[Company]],"Price"))/_FV(Table1[[#This Row],[Company]],"Price",TRUE)</f>
        <v>0.20006816632583507</v>
      </c>
      <c r="W265" s="7">
        <f>((_FV(Table1[[#This Row],[Company]],"Price")-_FV(Table1[[#This Row],[Company]],"52 week low",TRUE))/(Table1[year range]*_FV(Table1[[#This Row],[Company]],"Price")))</f>
        <v>0.44360189573459707</v>
      </c>
      <c r="X265" s="7">
        <f>((_FV(Table1[[#This Row],[Company]],"Price")-_FV(Table1[[#This Row],[Company]],"Low",TRUE))/(_FV(Table1[[#This Row],[Company]],"High",TRUE)-_FV(Table1[[#This Row],[Company]],"Low",TRUE)))</f>
        <v>0.64504678928686732</v>
      </c>
      <c r="Y265" s="3">
        <f>_FV(Table1[[#This Row],[Company]],"Previous close",TRUE)</f>
        <v>29.36</v>
      </c>
      <c r="Z265" s="17">
        <f>_FV(Table1[[#This Row],[Company]],"Change")</f>
        <v>-0.02</v>
      </c>
      <c r="AA265" s="3">
        <f>_FV(Table1[[#This Row],[Company]],"Open")</f>
        <v>29.38</v>
      </c>
      <c r="AB265" s="1">
        <v>3.2377999999999997E-2</v>
      </c>
      <c r="AC265" s="6">
        <f>_FV(Table1[[#This Row],[Company]],"Volume")</f>
        <v>836795</v>
      </c>
      <c r="AD265" s="6">
        <f>_FV(Table1[[#This Row],[Company]],"Volume average",TRUE)</f>
        <v>4570315.3968254002</v>
      </c>
      <c r="AE265" s="1" t="str">
        <f>_FV(Table1[[#This Row],[Company]],"Year founded",TRUE)</f>
        <v>1956</v>
      </c>
      <c r="AF265" s="6">
        <f>_FV(Table1[[#This Row],[Company]],"Shares outstanding",TRUE)</f>
        <v>283244674.44686699</v>
      </c>
      <c r="AG265" s="1" t="str">
        <f>_FV(Table1[[#This Row],[Company]],"Exchange")</f>
        <v>NYSE</v>
      </c>
      <c r="AH265" s="1" t="str">
        <f>_FV(Table1[[#This Row],[Company]],"Industry")</f>
        <v>Residential Construction</v>
      </c>
    </row>
    <row r="266" spans="1:34" ht="16.5" x14ac:dyDescent="0.25">
      <c r="A266" s="1">
        <v>129</v>
      </c>
      <c r="B266" s="2" t="e" vm="267">
        <v>#VALUE!</v>
      </c>
      <c r="C266" s="1" t="str">
        <f>_FV(Table1[[#This Row],[Company]],"Ticker symbol",TRUE)</f>
        <v>ICE</v>
      </c>
      <c r="D266" s="5">
        <f>_FV(Table1[[#This Row],[Company]],"P/E",TRUE)</f>
        <v>17.035775000000001</v>
      </c>
      <c r="E266" s="5">
        <f>_FV(Table1[[#This Row],[Company]],"Beta")</f>
        <v>0.63591900000000001</v>
      </c>
      <c r="F266" s="7">
        <f>ABS(_FV(Table1[[#This Row],[Company]],"Change (%)",TRUE)/_FV(Table1[[#This Row],[Company]],"Beta"))</f>
        <v>1.0661735220995126E-3</v>
      </c>
      <c r="G266" s="7">
        <f>_FV(Table1[[#This Row],[Company]],"Change (%)",TRUE)</f>
        <v>-6.78E-4</v>
      </c>
      <c r="H266" s="7">
        <f>_FV(Table1[[#This Row],[Company]],"Volume")/_FV(Table1[[#This Row],[Company]],"Volume average",TRUE)</f>
        <v>0.10878776182734182</v>
      </c>
      <c r="I266" s="7">
        <f>(Table1[% volume]/(Table1[[#Totals],[% volume]]))</f>
        <v>0.38471427891309368</v>
      </c>
      <c r="J266" s="7">
        <f>_FV(Table1[[#This Row],[Company]],"Volume")/_FV(Table1[[#This Row],[Company]],"Shares outstanding",TRUE)</f>
        <v>4.0687737998409263E-4</v>
      </c>
      <c r="K266" s="7">
        <f>(_FV(Table1[[#This Row],[Company]],"52 week high",TRUE)-_FV(Table1[[#This Row],[Company]],"52 week low",TRUE))/_FV(Table1[[#This Row],[Company]],"Price")</f>
        <v>0.1803990769648432</v>
      </c>
      <c r="L266" s="7">
        <f>(_FV(Table1[[#This Row],[Company]],"High",TRUE)-_FV(Table1[[#This Row],[Company]],"Low",TRUE))/_FV(Table1[[#This Row],[Company]],"Price")</f>
        <v>8.1444278539433753E-3</v>
      </c>
      <c r="M266" s="7">
        <f>(Table1[day range]/Table1[year range])</f>
        <v>4.5146726862303123E-2</v>
      </c>
      <c r="N266" s="9">
        <f>_FV(Table1[[#This Row],[Company]],"Market cap",TRUE)</f>
        <v>42248854730.3172</v>
      </c>
      <c r="O266" s="9">
        <f>_FV(Table1[[#This Row],[Company]],"Previous close",TRUE)*_FV(Table1[[#This Row],[Company]],"Change (%)",TRUE)*_FV(Table1[[#This Row],[Company]],"Shares outstanding",TRUE)</f>
        <v>-28644723.507155061</v>
      </c>
      <c r="P266" s="7">
        <f>(_FV(Table1[[#This Row],[Company]],"Price")-_FV(Table1[[#This Row],[Company]],"52 week low",TRUE))/_FV(Table1[[#This Row],[Company]],"Price",TRUE)</f>
        <v>0.13221121216234563</v>
      </c>
      <c r="Q266" s="3">
        <f>_FV(Table1[[#This Row],[Company]],"52 week low",TRUE)</f>
        <v>63.93</v>
      </c>
      <c r="R266" s="3">
        <f>_FV(Table1[[#This Row],[Company]],"Low")</f>
        <v>73.41</v>
      </c>
      <c r="S266" s="14">
        <f>_FV(Table1[[#This Row],[Company]],"Price")</f>
        <v>73.67</v>
      </c>
      <c r="T266" s="3">
        <f>_FV(Table1[[#This Row],[Company]],"High")</f>
        <v>74.010000000000005</v>
      </c>
      <c r="U266" s="3">
        <f>_FV(Table1[[#This Row],[Company]],"52 week high",TRUE)</f>
        <v>77.22</v>
      </c>
      <c r="V266" s="7">
        <f>(_FV(Table1[[#This Row],[Company]],"52 week high",TRUE)-_FV(Table1[[#This Row],[Company]],"Price"))/_FV(Table1[[#This Row],[Company]],"Price",TRUE)</f>
        <v>4.8187864802497586E-2</v>
      </c>
      <c r="W266" s="7">
        <f>((_FV(Table1[[#This Row],[Company]],"Price")-_FV(Table1[[#This Row],[Company]],"52 week low",TRUE))/(Table1[year range]*_FV(Table1[[#This Row],[Company]],"Price")))</f>
        <v>0.73288186606471051</v>
      </c>
      <c r="X266" s="7">
        <f>((_FV(Table1[[#This Row],[Company]],"Price")-_FV(Table1[[#This Row],[Company]],"Low",TRUE))/(_FV(Table1[[#This Row],[Company]],"High",TRUE)-_FV(Table1[[#This Row],[Company]],"Low",TRUE)))</f>
        <v>0.43333333333333568</v>
      </c>
      <c r="Y266" s="3">
        <f>_FV(Table1[[#This Row],[Company]],"Previous close",TRUE)</f>
        <v>73.72</v>
      </c>
      <c r="Z266" s="17">
        <f>_FV(Table1[[#This Row],[Company]],"Change")</f>
        <v>-0.05</v>
      </c>
      <c r="AA266" s="3">
        <f>_FV(Table1[[#This Row],[Company]],"Open")</f>
        <v>73.739999999999995</v>
      </c>
      <c r="AB266" s="1">
        <v>0.18639600000000001</v>
      </c>
      <c r="AC266" s="6">
        <f>_FV(Table1[[#This Row],[Company]],"Volume")</f>
        <v>233181</v>
      </c>
      <c r="AD266" s="6">
        <f>_FV(Table1[[#This Row],[Company]],"Volume average",TRUE)</f>
        <v>2143448.82258065</v>
      </c>
      <c r="AE266" s="1" t="str">
        <f>_FV(Table1[[#This Row],[Company]],"Year founded",TRUE)</f>
        <v>2000</v>
      </c>
      <c r="AF266" s="6">
        <f>_FV(Table1[[#This Row],[Company]],"Shares outstanding",TRUE)</f>
        <v>573098951.84912097</v>
      </c>
      <c r="AG266" s="1" t="str">
        <f>_FV(Table1[[#This Row],[Company]],"Exchange")</f>
        <v>NYSE</v>
      </c>
      <c r="AH266" s="1" t="str">
        <f>_FV(Table1[[#This Row],[Company]],"Industry")</f>
        <v>Financial Exchanges</v>
      </c>
    </row>
    <row r="267" spans="1:34" ht="16.5" x14ac:dyDescent="0.25">
      <c r="A267" s="1">
        <v>304</v>
      </c>
      <c r="B267" s="2" t="e" vm="268">
        <v>#VALUE!</v>
      </c>
      <c r="C267" s="1" t="str">
        <f>_FV(Table1[[#This Row],[Company]],"Ticker symbol",TRUE)</f>
        <v>ETFC</v>
      </c>
      <c r="D267" s="5">
        <f>_FV(Table1[[#This Row],[Company]],"P/E",TRUE)</f>
        <v>21.598272000000001</v>
      </c>
      <c r="E267" s="5">
        <f>_FV(Table1[[#This Row],[Company]],"Beta")</f>
        <v>1.1829019999999999</v>
      </c>
      <c r="F267" s="7">
        <f>ABS(_FV(Table1[[#This Row],[Company]],"Change (%)",TRUE)/_FV(Table1[[#This Row],[Company]],"Beta"))</f>
        <v>5.5372296267991775E-4</v>
      </c>
      <c r="G267" s="7">
        <f>_FV(Table1[[#This Row],[Company]],"Change (%)",TRUE)</f>
        <v>-6.5499999999999998E-4</v>
      </c>
      <c r="H267" s="7">
        <f>_FV(Table1[[#This Row],[Company]],"Volume")/_FV(Table1[[#This Row],[Company]],"Volume average",TRUE)</f>
        <v>0.16864466872652997</v>
      </c>
      <c r="I267" s="7">
        <f>(Table1[% volume]/(Table1[[#Totals],[% volume]]))</f>
        <v>0.5963907247640251</v>
      </c>
      <c r="J267" s="7">
        <f>_FV(Table1[[#This Row],[Company]],"Volume")/_FV(Table1[[#This Row],[Company]],"Shares outstanding",TRUE)</f>
        <v>1.4752076125180572E-3</v>
      </c>
      <c r="K267" s="7">
        <f>(_FV(Table1[[#This Row],[Company]],"52 week high",TRUE)-_FV(Table1[[#This Row],[Company]],"52 week low",TRUE))/_FV(Table1[[#This Row],[Company]],"Price")</f>
        <v>0.44790301441677582</v>
      </c>
      <c r="L267" s="7">
        <f>(_FV(Table1[[#This Row],[Company]],"High",TRUE)-_FV(Table1[[#This Row],[Company]],"Low",TRUE))/_FV(Table1[[#This Row],[Company]],"Price")</f>
        <v>1.2778505897771972E-2</v>
      </c>
      <c r="M267" s="7">
        <f>(Table1[day range]/Table1[year range])</f>
        <v>2.8529626920263396E-2</v>
      </c>
      <c r="N267" s="9">
        <f>_FV(Table1[[#This Row],[Company]],"Market cap",TRUE)</f>
        <v>15866143722</v>
      </c>
      <c r="O267" s="9">
        <f>_FV(Table1[[#This Row],[Company]],"Previous close",TRUE)*_FV(Table1[[#This Row],[Company]],"Change (%)",TRUE)*_FV(Table1[[#This Row],[Company]],"Shares outstanding",TRUE)</f>
        <v>-10392324.137910007</v>
      </c>
      <c r="P267" s="7">
        <f>(_FV(Table1[[#This Row],[Company]],"Price")-_FV(Table1[[#This Row],[Company]],"52 week low",TRUE))/_FV(Table1[[#This Row],[Company]],"Price",TRUE)</f>
        <v>0.35910878112712979</v>
      </c>
      <c r="Q267" s="3">
        <f>_FV(Table1[[#This Row],[Company]],"52 week low",TRUE)</f>
        <v>39.119999999999997</v>
      </c>
      <c r="R267" s="3">
        <f>_FV(Table1[[#This Row],[Company]],"Low")</f>
        <v>60.73</v>
      </c>
      <c r="S267" s="14">
        <f>_FV(Table1[[#This Row],[Company]],"Price")</f>
        <v>61.04</v>
      </c>
      <c r="T267" s="3">
        <f>_FV(Table1[[#This Row],[Company]],"High")</f>
        <v>61.51</v>
      </c>
      <c r="U267" s="3">
        <f>_FV(Table1[[#This Row],[Company]],"52 week high",TRUE)</f>
        <v>66.459999999999994</v>
      </c>
      <c r="V267" s="7">
        <f>(_FV(Table1[[#This Row],[Company]],"52 week high",TRUE)-_FV(Table1[[#This Row],[Company]],"Price"))/_FV(Table1[[#This Row],[Company]],"Price",TRUE)</f>
        <v>8.8794233289646043E-2</v>
      </c>
      <c r="W267" s="7">
        <f>((_FV(Table1[[#This Row],[Company]],"Price")-_FV(Table1[[#This Row],[Company]],"52 week low",TRUE))/(Table1[year range]*_FV(Table1[[#This Row],[Company]],"Price")))</f>
        <v>0.80175566934893949</v>
      </c>
      <c r="X267" s="7">
        <f>((_FV(Table1[[#This Row],[Company]],"Price")-_FV(Table1[[#This Row],[Company]],"Low",TRUE))/(_FV(Table1[[#This Row],[Company]],"High",TRUE)-_FV(Table1[[#This Row],[Company]],"Low",TRUE)))</f>
        <v>0.3974358974358998</v>
      </c>
      <c r="Y267" s="3">
        <f>_FV(Table1[[#This Row],[Company]],"Previous close",TRUE)</f>
        <v>61.08</v>
      </c>
      <c r="Z267" s="17">
        <f>_FV(Table1[[#This Row],[Company]],"Change")</f>
        <v>-0.04</v>
      </c>
      <c r="AA267" s="3">
        <f>_FV(Table1[[#This Row],[Company]],"Open")</f>
        <v>61.13</v>
      </c>
      <c r="AB267" s="1">
        <v>6.7563999999999999E-2</v>
      </c>
      <c r="AC267" s="6">
        <f>_FV(Table1[[#This Row],[Company]],"Volume")</f>
        <v>383200</v>
      </c>
      <c r="AD267" s="6">
        <f>_FV(Table1[[#This Row],[Company]],"Volume average",TRUE)</f>
        <v>2272233.109375</v>
      </c>
      <c r="AE267" s="1" t="str">
        <f>_FV(Table1[[#This Row],[Company]],"Year founded",TRUE)</f>
        <v>1982</v>
      </c>
      <c r="AF267" s="6">
        <f>_FV(Table1[[#This Row],[Company]],"Shares outstanding",TRUE)</f>
        <v>259760047.8389</v>
      </c>
      <c r="AG267" s="1" t="str">
        <f>_FV(Table1[[#This Row],[Company]],"Exchange")</f>
        <v>NASDAQ</v>
      </c>
      <c r="AH267" s="1" t="str">
        <f>_FV(Table1[[#This Row],[Company]],"Industry")</f>
        <v>Capital Markets</v>
      </c>
    </row>
    <row r="268" spans="1:34" ht="16.5" x14ac:dyDescent="0.25">
      <c r="A268" s="1">
        <v>267</v>
      </c>
      <c r="B268" s="2" t="e" vm="269">
        <v>#VALUE!</v>
      </c>
      <c r="C268" s="1" t="str">
        <f>_FV(Table1[[#This Row],[Company]],"Ticker symbol",TRUE)</f>
        <v>INFO</v>
      </c>
      <c r="D268" s="5">
        <f>_FV(Table1[[#This Row],[Company]],"P/E",TRUE)</f>
        <v>36.231884000000001</v>
      </c>
      <c r="E268" s="5">
        <f>_FV(Table1[[#This Row],[Company]],"Beta")</f>
        <v>1.0089729999999999</v>
      </c>
      <c r="F268" s="7">
        <f>ABS(_FV(Table1[[#This Row],[Company]],"Change (%)",TRUE)/_FV(Table1[[#This Row],[Company]],"Beta"))</f>
        <v>5.5204648687328609E-4</v>
      </c>
      <c r="G268" s="7">
        <f>_FV(Table1[[#This Row],[Company]],"Change (%)",TRUE)</f>
        <v>-5.5699999999999999E-4</v>
      </c>
      <c r="H268" s="7">
        <f>_FV(Table1[[#This Row],[Company]],"Volume")/_FV(Table1[[#This Row],[Company]],"Volume average",TRUE)</f>
        <v>9.7541924200422195E-2</v>
      </c>
      <c r="I268" s="7">
        <f>(Table1[% volume]/(Table1[[#Totals],[% volume]]))</f>
        <v>0.34494478424989206</v>
      </c>
      <c r="J268" s="7">
        <f>_FV(Table1[[#This Row],[Company]],"Volume")/_FV(Table1[[#This Row],[Company]],"Shares outstanding",TRUE)</f>
        <v>4.6134024252128156E-4</v>
      </c>
      <c r="K268" s="7">
        <f>(_FV(Table1[[#This Row],[Company]],"52 week high",TRUE)-_FV(Table1[[#This Row],[Company]],"52 week low",TRUE))/_FV(Table1[[#This Row],[Company]],"Price")</f>
        <v>0.22137546468401495</v>
      </c>
      <c r="L268" s="7">
        <f>(_FV(Table1[[#This Row],[Company]],"High",TRUE)-_FV(Table1[[#This Row],[Company]],"Low",TRUE))/_FV(Table1[[#This Row],[Company]],"Price")</f>
        <v>4.0892193308549978E-3</v>
      </c>
      <c r="M268" s="7">
        <f>(Table1[day range]/Table1[year range])</f>
        <v>1.8471872376154393E-2</v>
      </c>
      <c r="N268" s="9">
        <f>_FV(Table1[[#This Row],[Company]],"Market cap",TRUE)</f>
        <v>21072845882.400002</v>
      </c>
      <c r="O268" s="9">
        <f>_FV(Table1[[#This Row],[Company]],"Previous close",TRUE)*_FV(Table1[[#This Row],[Company]],"Change (%)",TRUE)*_FV(Table1[[#This Row],[Company]],"Shares outstanding",TRUE)</f>
        <v>-11737575.156496793</v>
      </c>
      <c r="P268" s="7">
        <f>(_FV(Table1[[#This Row],[Company]],"Price")-_FV(Table1[[#This Row],[Company]],"52 week low",TRUE))/_FV(Table1[[#This Row],[Company]],"Price",TRUE)</f>
        <v>0.21189591078066913</v>
      </c>
      <c r="Q268" s="3">
        <f>_FV(Table1[[#This Row],[Company]],"52 week low",TRUE)</f>
        <v>42.4</v>
      </c>
      <c r="R268" s="3">
        <f>_FV(Table1[[#This Row],[Company]],"Low")</f>
        <v>53.71</v>
      </c>
      <c r="S268" s="14">
        <f>_FV(Table1[[#This Row],[Company]],"Price")</f>
        <v>53.8</v>
      </c>
      <c r="T268" s="3">
        <f>_FV(Table1[[#This Row],[Company]],"High")</f>
        <v>53.93</v>
      </c>
      <c r="U268" s="3">
        <f>_FV(Table1[[#This Row],[Company]],"52 week high",TRUE)</f>
        <v>54.31</v>
      </c>
      <c r="V268" s="7">
        <f>(_FV(Table1[[#This Row],[Company]],"52 week high",TRUE)-_FV(Table1[[#This Row],[Company]],"Price"))/_FV(Table1[[#This Row],[Company]],"Price",TRUE)</f>
        <v>9.47955390334582E-3</v>
      </c>
      <c r="W268" s="7">
        <f>((_FV(Table1[[#This Row],[Company]],"Price")-_FV(Table1[[#This Row],[Company]],"52 week low",TRUE))/(Table1[year range]*_FV(Table1[[#This Row],[Company]],"Price")))</f>
        <v>0.95717884130982323</v>
      </c>
      <c r="X268" s="7">
        <f>((_FV(Table1[[#This Row],[Company]],"Price")-_FV(Table1[[#This Row],[Company]],"Low",TRUE))/(_FV(Table1[[#This Row],[Company]],"High",TRUE)-_FV(Table1[[#This Row],[Company]],"Low",TRUE)))</f>
        <v>0.40909090909089441</v>
      </c>
      <c r="Y268" s="3">
        <f>_FV(Table1[[#This Row],[Company]],"Previous close",TRUE)</f>
        <v>53.83</v>
      </c>
      <c r="Z268" s="17">
        <f>_FV(Table1[[#This Row],[Company]],"Change")</f>
        <v>-0.03</v>
      </c>
      <c r="AA268" s="3">
        <f>_FV(Table1[[#This Row],[Company]],"Open")</f>
        <v>53.93</v>
      </c>
      <c r="AB268" s="1">
        <v>8.1055000000000002E-2</v>
      </c>
      <c r="AC268" s="6">
        <f>_FV(Table1[[#This Row],[Company]],"Volume")</f>
        <v>180601</v>
      </c>
      <c r="AD268" s="6">
        <f>_FV(Table1[[#This Row],[Company]],"Volume average",TRUE)</f>
        <v>1851521.8095238099</v>
      </c>
      <c r="AE268" s="1" t="str">
        <f>_FV(Table1[[#This Row],[Company]],"Year founded",TRUE)</f>
        <v>2014</v>
      </c>
      <c r="AF268" s="6">
        <f>_FV(Table1[[#This Row],[Company]],"Shares outstanding",TRUE)</f>
        <v>391470293.18967098</v>
      </c>
      <c r="AG268" s="1" t="str">
        <f>_FV(Table1[[#This Row],[Company]],"Exchange")</f>
        <v>NASDAQ</v>
      </c>
      <c r="AH268" s="1" t="str">
        <f>_FV(Table1[[#This Row],[Company]],"Industry")</f>
        <v>Business Services</v>
      </c>
    </row>
    <row r="269" spans="1:34" ht="16.5" x14ac:dyDescent="0.25">
      <c r="A269" s="1">
        <v>405</v>
      </c>
      <c r="B269" s="2" t="e" vm="270">
        <v>#VALUE!</v>
      </c>
      <c r="C269" s="1" t="str">
        <f>_FV(Table1[[#This Row],[Company]],"Ticker symbol",TRUE)</f>
        <v>NDAQ</v>
      </c>
      <c r="D269" s="5">
        <f>_FV(Table1[[#This Row],[Company]],"P/E",TRUE)</f>
        <v>20.449898000000001</v>
      </c>
      <c r="E269" s="5">
        <f>_FV(Table1[[#This Row],[Company]],"Beta")</f>
        <v>0.70459099999999997</v>
      </c>
      <c r="F269" s="7">
        <f>ABS(_FV(Table1[[#This Row],[Company]],"Change (%)",TRUE)/_FV(Table1[[#This Row],[Company]],"Beta"))</f>
        <v>7.6072501635700718E-4</v>
      </c>
      <c r="G269" s="7">
        <f>_FV(Table1[[#This Row],[Company]],"Change (%)",TRUE)</f>
        <v>-5.3600000000000002E-4</v>
      </c>
      <c r="H269" s="7">
        <f>_FV(Table1[[#This Row],[Company]],"Volume")/_FV(Table1[[#This Row],[Company]],"Volume average",TRUE)</f>
        <v>0.15024166078128978</v>
      </c>
      <c r="I269" s="7">
        <f>(Table1[% volume]/(Table1[[#Totals],[% volume]]))</f>
        <v>0.53131079470055353</v>
      </c>
      <c r="J269" s="7">
        <f>_FV(Table1[[#This Row],[Company]],"Volume")/_FV(Table1[[#This Row],[Company]],"Shares outstanding",TRUE)</f>
        <v>7.6084018483068888E-4</v>
      </c>
      <c r="K269" s="7">
        <f>(_FV(Table1[[#This Row],[Company]],"52 week high",TRUE)-_FV(Table1[[#This Row],[Company]],"52 week low",TRUE))/_FV(Table1[[#This Row],[Company]],"Price")</f>
        <v>0.26319176319176313</v>
      </c>
      <c r="L269" s="7">
        <f>(_FV(Table1[[#This Row],[Company]],"High",TRUE)-_FV(Table1[[#This Row],[Company]],"Low",TRUE))/_FV(Table1[[#This Row],[Company]],"Price")</f>
        <v>6.3706563706563074E-3</v>
      </c>
      <c r="M269" s="7">
        <f>(Table1[day range]/Table1[year range])</f>
        <v>2.4205378973104902E-2</v>
      </c>
      <c r="N269" s="9">
        <f>_FV(Table1[[#This Row],[Company]],"Market cap",TRUE)</f>
        <v>15337473575.474701</v>
      </c>
      <c r="O269" s="9">
        <f>_FV(Table1[[#This Row],[Company]],"Previous close",TRUE)*_FV(Table1[[#This Row],[Company]],"Change (%)",TRUE)*_FV(Table1[[#This Row],[Company]],"Shares outstanding",TRUE)</f>
        <v>-8220885.8364544548</v>
      </c>
      <c r="P269" s="7">
        <f>(_FV(Table1[[#This Row],[Company]],"Price")-_FV(Table1[[#This Row],[Company]],"52 week low",TRUE))/_FV(Table1[[#This Row],[Company]],"Price",TRUE)</f>
        <v>0.23155298155298146</v>
      </c>
      <c r="Q269" s="3">
        <f>_FV(Table1[[#This Row],[Company]],"52 week low",TRUE)</f>
        <v>71.650000000000006</v>
      </c>
      <c r="R269" s="3">
        <f>_FV(Table1[[#This Row],[Company]],"Low")</f>
        <v>93.025000000000006</v>
      </c>
      <c r="S269" s="14">
        <f>_FV(Table1[[#This Row],[Company]],"Price")</f>
        <v>93.24</v>
      </c>
      <c r="T269" s="3">
        <f>_FV(Table1[[#This Row],[Company]],"High")</f>
        <v>93.619</v>
      </c>
      <c r="U269" s="3">
        <f>_FV(Table1[[#This Row],[Company]],"52 week high",TRUE)</f>
        <v>96.19</v>
      </c>
      <c r="V269" s="7">
        <f>(_FV(Table1[[#This Row],[Company]],"52 week high",TRUE)-_FV(Table1[[#This Row],[Company]],"Price"))/_FV(Table1[[#This Row],[Company]],"Price",TRUE)</f>
        <v>3.1638781638781671E-2</v>
      </c>
      <c r="W269" s="7">
        <f>((_FV(Table1[[#This Row],[Company]],"Price")-_FV(Table1[[#This Row],[Company]],"52 week low",TRUE))/(Table1[year range]*_FV(Table1[[#This Row],[Company]],"Price")))</f>
        <v>0.87978810105949456</v>
      </c>
      <c r="X269" s="7">
        <f>((_FV(Table1[[#This Row],[Company]],"Price")-_FV(Table1[[#This Row],[Company]],"Low",TRUE))/(_FV(Table1[[#This Row],[Company]],"High",TRUE)-_FV(Table1[[#This Row],[Company]],"Low",TRUE)))</f>
        <v>0.36195286195284737</v>
      </c>
      <c r="Y269" s="3">
        <f>_FV(Table1[[#This Row],[Company]],"Previous close",TRUE)</f>
        <v>93.29</v>
      </c>
      <c r="Z269" s="17">
        <f>_FV(Table1[[#This Row],[Company]],"Change")</f>
        <v>-0.05</v>
      </c>
      <c r="AA269" s="3">
        <f>_FV(Table1[[#This Row],[Company]],"Open")</f>
        <v>93.47</v>
      </c>
      <c r="AB269" s="1">
        <v>4.5143999999999997E-2</v>
      </c>
      <c r="AC269" s="6">
        <f>_FV(Table1[[#This Row],[Company]],"Volume")</f>
        <v>125087</v>
      </c>
      <c r="AD269" s="6">
        <f>_FV(Table1[[#This Row],[Company]],"Volume average",TRUE)</f>
        <v>832572</v>
      </c>
      <c r="AE269" s="1" t="str">
        <f>_FV(Table1[[#This Row],[Company]],"Year founded",TRUE)</f>
        <v>1971</v>
      </c>
      <c r="AF269" s="6">
        <f>_FV(Table1[[#This Row],[Company]],"Shares outstanding",TRUE)</f>
        <v>164406405.56838599</v>
      </c>
      <c r="AG269" s="1" t="str">
        <f>_FV(Table1[[#This Row],[Company]],"Exchange")</f>
        <v>NASDAQ</v>
      </c>
      <c r="AH269" s="1" t="str">
        <f>_FV(Table1[[#This Row],[Company]],"Industry")</f>
        <v>Financial Exchanges</v>
      </c>
    </row>
    <row r="270" spans="1:34" ht="16.5" x14ac:dyDescent="0.25">
      <c r="A270" s="1">
        <v>193</v>
      </c>
      <c r="B270" s="2" t="e" vm="271">
        <v>#VALUE!</v>
      </c>
      <c r="C270" s="1" t="str">
        <f>_FV(Table1[[#This Row],[Company]],"Ticker symbol",TRUE)</f>
        <v>APH</v>
      </c>
      <c r="D270" s="5">
        <f>_FV(Table1[[#This Row],[Company]],"P/E",TRUE)</f>
        <v>40.816327000000001</v>
      </c>
      <c r="E270" s="5">
        <f>_FV(Table1[[#This Row],[Company]],"Beta")</f>
        <v>0.89865200000000001</v>
      </c>
      <c r="F270" s="7">
        <f>ABS(_FV(Table1[[#This Row],[Company]],"Change (%)",TRUE)/_FV(Table1[[#This Row],[Company]],"Beta"))</f>
        <v>5.8865945883389791E-4</v>
      </c>
      <c r="G270" s="7">
        <f>_FV(Table1[[#This Row],[Company]],"Change (%)",TRUE)</f>
        <v>-5.2900000000000006E-4</v>
      </c>
      <c r="H270" s="7">
        <f>_FV(Table1[[#This Row],[Company]],"Volume")/_FV(Table1[[#This Row],[Company]],"Volume average",TRUE)</f>
        <v>0.15111848630155691</v>
      </c>
      <c r="I270" s="7">
        <f>(Table1[% volume]/(Table1[[#Totals],[% volume]]))</f>
        <v>0.534411578208698</v>
      </c>
      <c r="J270" s="7">
        <f>_FV(Table1[[#This Row],[Company]],"Volume")/_FV(Table1[[#This Row],[Company]],"Shares outstanding",TRUE)</f>
        <v>5.6185865089836671E-4</v>
      </c>
      <c r="K270" s="7">
        <f>(_FV(Table1[[#This Row],[Company]],"52 week high",TRUE)-_FV(Table1[[#This Row],[Company]],"52 week low",TRUE))/_FV(Table1[[#This Row],[Company]],"Price")</f>
        <v>0.19443562890087812</v>
      </c>
      <c r="L270" s="7">
        <f>(_FV(Table1[[#This Row],[Company]],"High",TRUE)-_FV(Table1[[#This Row],[Company]],"Low",TRUE))/_FV(Table1[[#This Row],[Company]],"Price")</f>
        <v>3.4909552523009891E-3</v>
      </c>
      <c r="M270" s="7">
        <f>(Table1[day range]/Table1[year range])</f>
        <v>1.7954298150163892E-2</v>
      </c>
      <c r="N270" s="9">
        <f>_FV(Table1[[#This Row],[Company]],"Market cap",TRUE)</f>
        <v>28401338262.720001</v>
      </c>
      <c r="O270" s="9">
        <f>_FV(Table1[[#This Row],[Company]],"Previous close",TRUE)*_FV(Table1[[#This Row],[Company]],"Change (%)",TRUE)*_FV(Table1[[#This Row],[Company]],"Shares outstanding",TRUE)</f>
        <v>-15024307.94097886</v>
      </c>
      <c r="P270" s="7">
        <f>(_FV(Table1[[#This Row],[Company]],"Price")-_FV(Table1[[#This Row],[Company]],"52 week low",TRUE))/_FV(Table1[[#This Row],[Company]],"Price",TRUE)</f>
        <v>0.17994287527768968</v>
      </c>
      <c r="Q270" s="3">
        <f>_FV(Table1[[#This Row],[Company]],"52 week low",TRUE)</f>
        <v>77.52</v>
      </c>
      <c r="R270" s="3">
        <f>_FV(Table1[[#This Row],[Company]],"Low")</f>
        <v>94.35</v>
      </c>
      <c r="S270" s="14">
        <f>_FV(Table1[[#This Row],[Company]],"Price")</f>
        <v>94.53</v>
      </c>
      <c r="T270" s="3">
        <f>_FV(Table1[[#This Row],[Company]],"High")</f>
        <v>94.68</v>
      </c>
      <c r="U270" s="3">
        <f>_FV(Table1[[#This Row],[Company]],"52 week high",TRUE)</f>
        <v>95.9</v>
      </c>
      <c r="V270" s="7">
        <f>(_FV(Table1[[#This Row],[Company]],"52 week high",TRUE)-_FV(Table1[[#This Row],[Company]],"Price"))/_FV(Table1[[#This Row],[Company]],"Price",TRUE)</f>
        <v>1.4492753623188455E-2</v>
      </c>
      <c r="W270" s="7">
        <f>((_FV(Table1[[#This Row],[Company]],"Price")-_FV(Table1[[#This Row],[Company]],"52 week low",TRUE))/(Table1[year range]*_FV(Table1[[#This Row],[Company]],"Price")))</f>
        <v>0.92546245919477677</v>
      </c>
      <c r="X270" s="7">
        <f>((_FV(Table1[[#This Row],[Company]],"Price")-_FV(Table1[[#This Row],[Company]],"Low",TRUE))/(_FV(Table1[[#This Row],[Company]],"High",TRUE)-_FV(Table1[[#This Row],[Company]],"Low",TRUE)))</f>
        <v>0.54545454545454541</v>
      </c>
      <c r="Y270" s="3">
        <f>_FV(Table1[[#This Row],[Company]],"Previous close",TRUE)</f>
        <v>94.58</v>
      </c>
      <c r="Z270" s="17">
        <f>_FV(Table1[[#This Row],[Company]],"Change")</f>
        <v>-0.05</v>
      </c>
      <c r="AA270" s="3">
        <f>_FV(Table1[[#This Row],[Company]],"Open")</f>
        <v>94.68</v>
      </c>
      <c r="AB270" s="1">
        <v>0.12070400000000001</v>
      </c>
      <c r="AC270" s="6">
        <f>_FV(Table1[[#This Row],[Company]],"Volume")</f>
        <v>168720</v>
      </c>
      <c r="AD270" s="6">
        <f>_FV(Table1[[#This Row],[Company]],"Volume average",TRUE)</f>
        <v>1116474.92063492</v>
      </c>
      <c r="AE270" s="1" t="str">
        <f>_FV(Table1[[#This Row],[Company]],"Year founded",TRUE)</f>
        <v>1987</v>
      </c>
      <c r="AF270" s="6">
        <f>_FV(Table1[[#This Row],[Company]],"Shares outstanding",TRUE)</f>
        <v>300289049.08775598</v>
      </c>
      <c r="AG270" s="1" t="str">
        <f>_FV(Table1[[#This Row],[Company]],"Exchange")</f>
        <v>NYSE</v>
      </c>
      <c r="AH270" s="1" t="str">
        <f>_FV(Table1[[#This Row],[Company]],"Industry")</f>
        <v>Electronic Components</v>
      </c>
    </row>
    <row r="271" spans="1:34" ht="16.5" x14ac:dyDescent="0.25">
      <c r="A271" s="1">
        <v>361</v>
      </c>
      <c r="B271" s="2" t="e" vm="272">
        <v>#VALUE!</v>
      </c>
      <c r="C271" s="1" t="str">
        <f>_FV(Table1[[#This Row],[Company]],"Ticker symbol",TRUE)</f>
        <v>CMS</v>
      </c>
      <c r="D271" s="5">
        <f>_FV(Table1[[#This Row],[Company]],"P/E",TRUE)</f>
        <v>24.813896</v>
      </c>
      <c r="E271" s="5">
        <f>_FV(Table1[[#This Row],[Company]],"Beta")</f>
        <v>6.5407000000000007E-2</v>
      </c>
      <c r="F271" s="7">
        <f>ABS(_FV(Table1[[#This Row],[Company]],"Change (%)",TRUE)/_FV(Table1[[#This Row],[Company]],"Beta"))</f>
        <v>7.9349305120247071E-3</v>
      </c>
      <c r="G271" s="7">
        <f>_FV(Table1[[#This Row],[Company]],"Change (%)",TRUE)</f>
        <v>-5.1900000000000004E-4</v>
      </c>
      <c r="H271" s="7">
        <f>_FV(Table1[[#This Row],[Company]],"Volume")/_FV(Table1[[#This Row],[Company]],"Volume average",TRUE)</f>
        <v>0.28242684095211174</v>
      </c>
      <c r="I271" s="7">
        <f>(Table1[% volume]/(Table1[[#Totals],[% volume]]))</f>
        <v>0.99876710980633987</v>
      </c>
      <c r="J271" s="7">
        <f>_FV(Table1[[#This Row],[Company]],"Volume")/_FV(Table1[[#This Row],[Company]],"Shares outstanding",TRUE)</f>
        <v>2.6065515865106204E-3</v>
      </c>
      <c r="K271" s="7">
        <f>(_FV(Table1[[#This Row],[Company]],"52 week high",TRUE)-_FV(Table1[[#This Row],[Company]],"52 week low",TRUE))/_FV(Table1[[#This Row],[Company]],"Price")</f>
        <v>0.2153686396677052</v>
      </c>
      <c r="L271" s="7">
        <f>(_FV(Table1[[#This Row],[Company]],"High",TRUE)-_FV(Table1[[#This Row],[Company]],"Low",TRUE))/_FV(Table1[[#This Row],[Company]],"Price")</f>
        <v>6.6458982346832875E-3</v>
      </c>
      <c r="M271" s="7">
        <f>(Table1[day range]/Table1[year range])</f>
        <v>3.0858244937319201E-2</v>
      </c>
      <c r="N271" s="9">
        <f>_FV(Table1[[#This Row],[Company]],"Market cap",TRUE)</f>
        <v>13630732347.24</v>
      </c>
      <c r="O271" s="9">
        <f>_FV(Table1[[#This Row],[Company]],"Previous close",TRUE)*_FV(Table1[[#This Row],[Company]],"Change (%)",TRUE)*_FV(Table1[[#This Row],[Company]],"Shares outstanding",TRUE)</f>
        <v>-7074350.088217549</v>
      </c>
      <c r="P271" s="7">
        <f>(_FV(Table1[[#This Row],[Company]],"Price")-_FV(Table1[[#This Row],[Company]],"52 week low",TRUE))/_FV(Table1[[#This Row],[Company]],"Price",TRUE)</f>
        <v>0.15929387331256495</v>
      </c>
      <c r="Q271" s="3">
        <f>_FV(Table1[[#This Row],[Company]],"52 week low",TRUE)</f>
        <v>40.479999999999997</v>
      </c>
      <c r="R271" s="3">
        <f>_FV(Table1[[#This Row],[Company]],"Low")</f>
        <v>47.8</v>
      </c>
      <c r="S271" s="14">
        <f>_FV(Table1[[#This Row],[Company]],"Price")</f>
        <v>48.15</v>
      </c>
      <c r="T271" s="3">
        <f>_FV(Table1[[#This Row],[Company]],"High")</f>
        <v>48.12</v>
      </c>
      <c r="U271" s="3">
        <f>_FV(Table1[[#This Row],[Company]],"52 week high",TRUE)</f>
        <v>50.85</v>
      </c>
      <c r="V271" s="7">
        <f>(_FV(Table1[[#This Row],[Company]],"52 week high",TRUE)-_FV(Table1[[#This Row],[Company]],"Price"))/_FV(Table1[[#This Row],[Company]],"Price",TRUE)</f>
        <v>5.6074766355140249E-2</v>
      </c>
      <c r="W271" s="7">
        <f>((_FV(Table1[[#This Row],[Company]],"Price")-_FV(Table1[[#This Row],[Company]],"52 week low",TRUE))/(Table1[year range]*_FV(Table1[[#This Row],[Company]],"Price")))</f>
        <v>0.73963355834136912</v>
      </c>
      <c r="X271" s="7">
        <f>((_FV(Table1[[#This Row],[Company]],"Price")-_FV(Table1[[#This Row],[Company]],"Low",TRUE))/(_FV(Table1[[#This Row],[Company]],"High",TRUE)-_FV(Table1[[#This Row],[Company]],"Low",TRUE)))</f>
        <v>1.0937500000000036</v>
      </c>
      <c r="Y271" s="3">
        <f>_FV(Table1[[#This Row],[Company]],"Previous close",TRUE)</f>
        <v>48.174999999999997</v>
      </c>
      <c r="Z271" s="17">
        <f>_FV(Table1[[#This Row],[Company]],"Change")</f>
        <v>-2.5000000000000001E-2</v>
      </c>
      <c r="AA271" s="3">
        <f>_FV(Table1[[#This Row],[Company]],"Open")</f>
        <v>48.04</v>
      </c>
      <c r="AB271" s="1">
        <v>5.5990999999999999E-2</v>
      </c>
      <c r="AC271" s="6">
        <f>_FV(Table1[[#This Row],[Company]],"Volume")</f>
        <v>737503</v>
      </c>
      <c r="AD271" s="6">
        <f>_FV(Table1[[#This Row],[Company]],"Volume average",TRUE)</f>
        <v>2611306.3387096799</v>
      </c>
      <c r="AE271" s="1" t="str">
        <f>_FV(Table1[[#This Row],[Company]],"Year founded",TRUE)</f>
        <v>1987</v>
      </c>
      <c r="AF271" s="6">
        <f>_FV(Table1[[#This Row],[Company]],"Shares outstanding",TRUE)</f>
        <v>282942031.07919002</v>
      </c>
      <c r="AG271" s="1" t="str">
        <f>_FV(Table1[[#This Row],[Company]],"Exchange")</f>
        <v>NYSE</v>
      </c>
      <c r="AH271" s="1" t="str">
        <f>_FV(Table1[[#This Row],[Company]],"Industry")</f>
        <v>Utilities - Regulated Electric</v>
      </c>
    </row>
    <row r="272" spans="1:34" ht="16.5" x14ac:dyDescent="0.25">
      <c r="A272" s="1">
        <v>76</v>
      </c>
      <c r="B272" s="2" t="e" vm="273">
        <v>#VALUE!</v>
      </c>
      <c r="C272" s="1" t="str">
        <f>_FV(Table1[[#This Row],[Company]],"Ticker symbol",TRUE)</f>
        <v>MS</v>
      </c>
      <c r="D272" s="5">
        <f>_FV(Table1[[#This Row],[Company]],"P/E",TRUE)</f>
        <v>12.658227999999999</v>
      </c>
      <c r="E272" s="5">
        <f>_FV(Table1[[#This Row],[Company]],"Beta")</f>
        <v>1.4607250000000001</v>
      </c>
      <c r="F272" s="7">
        <f>ABS(_FV(Table1[[#This Row],[Company]],"Change (%)",TRUE)/_FV(Table1[[#This Row],[Company]],"Beta"))</f>
        <v>3.4161118622601786E-4</v>
      </c>
      <c r="G272" s="7">
        <f>_FV(Table1[[#This Row],[Company]],"Change (%)",TRUE)</f>
        <v>-4.9899999999999999E-4</v>
      </c>
      <c r="H272" s="7">
        <f>_FV(Table1[[#This Row],[Company]],"Volume")/_FV(Table1[[#This Row],[Company]],"Volume average",TRUE)</f>
        <v>0.21322747917097948</v>
      </c>
      <c r="I272" s="7">
        <f>(Table1[% volume]/(Table1[[#Totals],[% volume]]))</f>
        <v>0.75405224370654267</v>
      </c>
      <c r="J272" s="7">
        <f>_FV(Table1[[#This Row],[Company]],"Volume")/_FV(Table1[[#This Row],[Company]],"Shares outstanding",TRUE)</f>
        <v>8.3732472834623789E-4</v>
      </c>
      <c r="K272" s="7">
        <f>(_FV(Table1[[#This Row],[Company]],"52 week high",TRUE)-_FV(Table1[[#This Row],[Company]],"52 week low",TRUE))/_FV(Table1[[#This Row],[Company]],"Price")</f>
        <v>0.31017964071856285</v>
      </c>
      <c r="L272" s="7">
        <f>(_FV(Table1[[#This Row],[Company]],"High",TRUE)-_FV(Table1[[#This Row],[Company]],"Low",TRUE))/_FV(Table1[[#This Row],[Company]],"Price")</f>
        <v>8.3832335329341659E-3</v>
      </c>
      <c r="M272" s="7">
        <f>(Table1[day range]/Table1[year range])</f>
        <v>2.702702702702714E-2</v>
      </c>
      <c r="N272" s="9">
        <f>_FV(Table1[[#This Row],[Company]],"Market cap",TRUE)</f>
        <v>87605891288.889999</v>
      </c>
      <c r="O272" s="9">
        <f>_FV(Table1[[#This Row],[Company]],"Previous close",TRUE)*_FV(Table1[[#This Row],[Company]],"Change (%)",TRUE)*_FV(Table1[[#This Row],[Company]],"Shares outstanding",TRUE)</f>
        <v>-43715339.753156185</v>
      </c>
      <c r="P272" s="7">
        <f>(_FV(Table1[[#This Row],[Company]],"Price")-_FV(Table1[[#This Row],[Company]],"52 week low",TRUE))/_FV(Table1[[#This Row],[Company]],"Price",TRUE)</f>
        <v>0.12495009980039916</v>
      </c>
      <c r="Q272" s="3">
        <f>_FV(Table1[[#This Row],[Company]],"52 week low",TRUE)</f>
        <v>43.84</v>
      </c>
      <c r="R272" s="3">
        <f>_FV(Table1[[#This Row],[Company]],"Low")</f>
        <v>49.96</v>
      </c>
      <c r="S272" s="14">
        <f>_FV(Table1[[#This Row],[Company]],"Price")</f>
        <v>50.1</v>
      </c>
      <c r="T272" s="3">
        <f>_FV(Table1[[#This Row],[Company]],"High")</f>
        <v>50.38</v>
      </c>
      <c r="U272" s="3">
        <f>_FV(Table1[[#This Row],[Company]],"52 week high",TRUE)</f>
        <v>59.38</v>
      </c>
      <c r="V272" s="7">
        <f>(_FV(Table1[[#This Row],[Company]],"52 week high",TRUE)-_FV(Table1[[#This Row],[Company]],"Price"))/_FV(Table1[[#This Row],[Company]],"Price",TRUE)</f>
        <v>0.18522954091816368</v>
      </c>
      <c r="W272" s="7">
        <f>((_FV(Table1[[#This Row],[Company]],"Price")-_FV(Table1[[#This Row],[Company]],"52 week low",TRUE))/(Table1[year range]*_FV(Table1[[#This Row],[Company]],"Price")))</f>
        <v>0.40283140283140273</v>
      </c>
      <c r="X272" s="7">
        <f>((_FV(Table1[[#This Row],[Company]],"Price")-_FV(Table1[[#This Row],[Company]],"Low",TRUE))/(_FV(Table1[[#This Row],[Company]],"High",TRUE)-_FV(Table1[[#This Row],[Company]],"Low",TRUE)))</f>
        <v>0.33333333333333331</v>
      </c>
      <c r="Y272" s="3">
        <f>_FV(Table1[[#This Row],[Company]],"Previous close",TRUE)</f>
        <v>50.125</v>
      </c>
      <c r="Z272" s="17">
        <f>_FV(Table1[[#This Row],[Company]],"Change")</f>
        <v>-2.5000000000000001E-2</v>
      </c>
      <c r="AA272" s="3">
        <f>_FV(Table1[[#This Row],[Company]],"Open")</f>
        <v>50.13</v>
      </c>
      <c r="AB272" s="1">
        <v>0.28865600000000002</v>
      </c>
      <c r="AC272" s="6">
        <f>_FV(Table1[[#This Row],[Company]],"Volume")</f>
        <v>1463433</v>
      </c>
      <c r="AD272" s="6">
        <f>_FV(Table1[[#This Row],[Company]],"Volume average",TRUE)</f>
        <v>6863247.671875</v>
      </c>
      <c r="AE272" s="1" t="str">
        <f>_FV(Table1[[#This Row],[Company]],"Year founded",TRUE)</f>
        <v>1981</v>
      </c>
      <c r="AF272" s="6">
        <f>_FV(Table1[[#This Row],[Company]],"Shares outstanding",TRUE)</f>
        <v>1747748454.6412001</v>
      </c>
      <c r="AG272" s="1" t="str">
        <f>_FV(Table1[[#This Row],[Company]],"Exchange")</f>
        <v>NYSE</v>
      </c>
      <c r="AH272" s="1" t="str">
        <f>_FV(Table1[[#This Row],[Company]],"Industry")</f>
        <v>Capital Markets</v>
      </c>
    </row>
    <row r="273" spans="1:34" ht="16.5" x14ac:dyDescent="0.25">
      <c r="A273" s="1">
        <v>63</v>
      </c>
      <c r="B273" s="2" t="e" vm="274">
        <v>#VALUE!</v>
      </c>
      <c r="C273" s="1" t="str">
        <f>_FV(Table1[[#This Row],[Company]],"Ticker symbol",TRUE)</f>
        <v>AVGO</v>
      </c>
      <c r="D273" s="5">
        <f>_FV(Table1[[#This Row],[Company]],"P/E",TRUE)</f>
        <v>8.5397099999999995</v>
      </c>
      <c r="E273" s="5">
        <f>_FV(Table1[[#This Row],[Company]],"Beta")</f>
        <v>0.90313299999999996</v>
      </c>
      <c r="F273" s="7">
        <f>ABS(_FV(Table1[[#This Row],[Company]],"Change (%)",TRUE)/_FV(Table1[[#This Row],[Company]],"Beta"))</f>
        <v>5.5252105725291849E-4</v>
      </c>
      <c r="G273" s="7">
        <f>_FV(Table1[[#This Row],[Company]],"Change (%)",TRUE)</f>
        <v>-4.9899999999999999E-4</v>
      </c>
      <c r="H273" s="7">
        <f>_FV(Table1[[#This Row],[Company]],"Volume")/_FV(Table1[[#This Row],[Company]],"Volume average",TRUE)</f>
        <v>0.16879356475895838</v>
      </c>
      <c r="I273" s="7">
        <f>(Table1[% volume]/(Table1[[#Totals],[% volume]]))</f>
        <v>0.59691727691278273</v>
      </c>
      <c r="J273" s="7">
        <f>_FV(Table1[[#This Row],[Company]],"Volume")/_FV(Table1[[#This Row],[Company]],"Shares outstanding",TRUE)</f>
        <v>1.1302266261629696E-3</v>
      </c>
      <c r="K273" s="7">
        <f>(_FV(Table1[[#This Row],[Company]],"52 week high",TRUE)-_FV(Table1[[#This Row],[Company]],"52 week low",TRUE))/_FV(Table1[[#This Row],[Company]],"Price")</f>
        <v>0.40068716504677987</v>
      </c>
      <c r="L273" s="7">
        <f>(_FV(Table1[[#This Row],[Company]],"High",TRUE)-_FV(Table1[[#This Row],[Company]],"Low",TRUE))/_FV(Table1[[#This Row],[Company]],"Price")</f>
        <v>8.9926423835043588E-3</v>
      </c>
      <c r="M273" s="7">
        <f>(Table1[day range]/Table1[year range])</f>
        <v>2.2443050758699686E-2</v>
      </c>
      <c r="N273" s="9">
        <f>_FV(Table1[[#This Row],[Company]],"Market cap",TRUE)</f>
        <v>95146782760.800003</v>
      </c>
      <c r="O273" s="9">
        <f>_FV(Table1[[#This Row],[Company]],"Previous close",TRUE)*_FV(Table1[[#This Row],[Company]],"Change (%)",TRUE)*_FV(Table1[[#This Row],[Company]],"Shares outstanding",TRUE)</f>
        <v>-47478244.597639203</v>
      </c>
      <c r="P273" s="7">
        <f>(_FV(Table1[[#This Row],[Company]],"Price")-_FV(Table1[[#This Row],[Company]],"52 week low",TRUE))/_FV(Table1[[#This Row],[Company]],"Price",TRUE)</f>
        <v>0.10320328821873011</v>
      </c>
      <c r="Q273" s="3">
        <f>_FV(Table1[[#This Row],[Company]],"52 week low",TRUE)</f>
        <v>197.45670000000001</v>
      </c>
      <c r="R273" s="3">
        <f>_FV(Table1[[#This Row],[Company]],"Low")</f>
        <v>219.25</v>
      </c>
      <c r="S273" s="14">
        <f>_FV(Table1[[#This Row],[Company]],"Price")</f>
        <v>220.18</v>
      </c>
      <c r="T273" s="3">
        <f>_FV(Table1[[#This Row],[Company]],"High")</f>
        <v>221.23</v>
      </c>
      <c r="U273" s="3">
        <f>_FV(Table1[[#This Row],[Company]],"52 week high",TRUE)</f>
        <v>285.68</v>
      </c>
      <c r="V273" s="7">
        <f>(_FV(Table1[[#This Row],[Company]],"52 week high",TRUE)-_FV(Table1[[#This Row],[Company]],"Price"))/_FV(Table1[[#This Row],[Company]],"Price",TRUE)</f>
        <v>0.29748387682804978</v>
      </c>
      <c r="W273" s="7">
        <f>((_FV(Table1[[#This Row],[Company]],"Price")-_FV(Table1[[#This Row],[Company]],"52 week low",TRUE))/(Table1[year range]*_FV(Table1[[#This Row],[Company]],"Price")))</f>
        <v>0.25756574510361768</v>
      </c>
      <c r="X273" s="7">
        <f>((_FV(Table1[[#This Row],[Company]],"Price")-_FV(Table1[[#This Row],[Company]],"Low",TRUE))/(_FV(Table1[[#This Row],[Company]],"High",TRUE)-_FV(Table1[[#This Row],[Company]],"Low",TRUE)))</f>
        <v>0.46969696969697555</v>
      </c>
      <c r="Y273" s="3">
        <f>_FV(Table1[[#This Row],[Company]],"Previous close",TRUE)</f>
        <v>220.29</v>
      </c>
      <c r="Z273" s="17">
        <f>_FV(Table1[[#This Row],[Company]],"Change")</f>
        <v>-0.11</v>
      </c>
      <c r="AA273" s="3">
        <f>_FV(Table1[[#This Row],[Company]],"Open")</f>
        <v>220.54</v>
      </c>
      <c r="AB273" s="1">
        <v>0.37202299999999999</v>
      </c>
      <c r="AC273" s="6">
        <f>_FV(Table1[[#This Row],[Company]],"Volume")</f>
        <v>488163</v>
      </c>
      <c r="AD273" s="6">
        <f>_FV(Table1[[#This Row],[Company]],"Volume average",TRUE)</f>
        <v>2892071.15625</v>
      </c>
      <c r="AE273" s="1" t="str">
        <f>_FV(Table1[[#This Row],[Company]],"Year founded",TRUE)</f>
        <v>2005</v>
      </c>
      <c r="AF273" s="6">
        <f>_FV(Table1[[#This Row],[Company]],"Shares outstanding",TRUE)</f>
        <v>431916032.32466298</v>
      </c>
      <c r="AG273" s="1" t="str">
        <f>_FV(Table1[[#This Row],[Company]],"Exchange")</f>
        <v>NASDAQ</v>
      </c>
      <c r="AH273" s="1" t="str">
        <f>_FV(Table1[[#This Row],[Company]],"Industry")</f>
        <v>Semiconductors</v>
      </c>
    </row>
    <row r="274" spans="1:34" ht="16.5" x14ac:dyDescent="0.25">
      <c r="A274" s="1">
        <v>57</v>
      </c>
      <c r="B274" s="2" t="e" vm="275">
        <v>#VALUE!</v>
      </c>
      <c r="C274" s="1" t="str">
        <f>_FV(Table1[[#This Row],[Company]],"Ticker symbol",TRUE)</f>
        <v>COST</v>
      </c>
      <c r="D274" s="5">
        <f>_FV(Table1[[#This Row],[Company]],"P/E",TRUE)</f>
        <v>32.57329</v>
      </c>
      <c r="E274" s="5">
        <f>_FV(Table1[[#This Row],[Company]],"Beta")</f>
        <v>0.94915099999999997</v>
      </c>
      <c r="F274" s="7">
        <f>ABS(_FV(Table1[[#This Row],[Company]],"Change (%)",TRUE)/_FV(Table1[[#This Row],[Company]],"Beta"))</f>
        <v>5.1730441204824102E-4</v>
      </c>
      <c r="G274" s="7">
        <f>_FV(Table1[[#This Row],[Company]],"Change (%)",TRUE)</f>
        <v>-4.9100000000000001E-4</v>
      </c>
      <c r="H274" s="7">
        <f>_FV(Table1[[#This Row],[Company]],"Volume")/_FV(Table1[[#This Row],[Company]],"Volume average",TRUE)</f>
        <v>0.29132881458992554</v>
      </c>
      <c r="I274" s="7">
        <f>(Table1[% volume]/(Table1[[#Totals],[% volume]]))</f>
        <v>1.0302478233668442</v>
      </c>
      <c r="J274" s="7">
        <f>_FV(Table1[[#This Row],[Company]],"Volume")/_FV(Table1[[#This Row],[Company]],"Shares outstanding",TRUE)</f>
        <v>1.0406571384398537E-3</v>
      </c>
      <c r="K274" s="7">
        <f>(_FV(Table1[[#This Row],[Company]],"52 week high",TRUE)-_FV(Table1[[#This Row],[Company]],"52 week low",TRUE))/_FV(Table1[[#This Row],[Company]],"Price")</f>
        <v>0.33713289526619278</v>
      </c>
      <c r="L274" s="7">
        <f>(_FV(Table1[[#This Row],[Company]],"High",TRUE)-_FV(Table1[[#This Row],[Company]],"Low",TRUE))/_FV(Table1[[#This Row],[Company]],"Price")</f>
        <v>5.9004961780876721E-3</v>
      </c>
      <c r="M274" s="7">
        <f>(Table1[day range]/Table1[year range])</f>
        <v>1.7501988862370636E-2</v>
      </c>
      <c r="N274" s="9">
        <f>_FV(Table1[[#This Row],[Company]],"Market cap",TRUE)</f>
        <v>98008248512</v>
      </c>
      <c r="O274" s="9">
        <f>_FV(Table1[[#This Row],[Company]],"Previous close",TRUE)*_FV(Table1[[#This Row],[Company]],"Change (%)",TRUE)*_FV(Table1[[#This Row],[Company]],"Shares outstanding",TRUE)</f>
        <v>-48122050.019392006</v>
      </c>
      <c r="P274" s="7">
        <f>(_FV(Table1[[#This Row],[Company]],"Price")-_FV(Table1[[#This Row],[Company]],"52 week low",TRUE))/_FV(Table1[[#This Row],[Company]],"Price",TRUE)</f>
        <v>0.32922086630012071</v>
      </c>
      <c r="Q274" s="3">
        <f>_FV(Table1[[#This Row],[Company]],"52 week low",TRUE)</f>
        <v>150.06</v>
      </c>
      <c r="R274" s="3">
        <f>_FV(Table1[[#This Row],[Company]],"Low")</f>
        <v>222.24</v>
      </c>
      <c r="S274" s="14">
        <f>_FV(Table1[[#This Row],[Company]],"Price")</f>
        <v>223.71</v>
      </c>
      <c r="T274" s="3">
        <f>_FV(Table1[[#This Row],[Company]],"High")</f>
        <v>223.56</v>
      </c>
      <c r="U274" s="3">
        <f>_FV(Table1[[#This Row],[Company]],"52 week high",TRUE)</f>
        <v>225.48</v>
      </c>
      <c r="V274" s="7">
        <f>(_FV(Table1[[#This Row],[Company]],"52 week high",TRUE)-_FV(Table1[[#This Row],[Company]],"Price"))/_FV(Table1[[#This Row],[Company]],"Price",TRUE)</f>
        <v>7.9120289660720659E-3</v>
      </c>
      <c r="W274" s="7">
        <f>((_FV(Table1[[#This Row],[Company]],"Price")-_FV(Table1[[#This Row],[Company]],"52 week low",TRUE))/(Table1[year range]*_FV(Table1[[#This Row],[Company]],"Price")))</f>
        <v>0.97653142402545767</v>
      </c>
      <c r="X274" s="7">
        <f>((_FV(Table1[[#This Row],[Company]],"Price")-_FV(Table1[[#This Row],[Company]],"Low",TRUE))/(_FV(Table1[[#This Row],[Company]],"High",TRUE)-_FV(Table1[[#This Row],[Company]],"Low",TRUE)))</f>
        <v>1.1136363636363684</v>
      </c>
      <c r="Y274" s="3">
        <f>_FV(Table1[[#This Row],[Company]],"Previous close",TRUE)</f>
        <v>223.82</v>
      </c>
      <c r="Z274" s="17">
        <f>_FV(Table1[[#This Row],[Company]],"Change")</f>
        <v>-0.11</v>
      </c>
      <c r="AA274" s="3">
        <f>_FV(Table1[[#This Row],[Company]],"Open")</f>
        <v>222.86</v>
      </c>
      <c r="AB274" s="1">
        <v>0.40384100000000001</v>
      </c>
      <c r="AC274" s="6">
        <f>_FV(Table1[[#This Row],[Company]],"Volume")</f>
        <v>455692</v>
      </c>
      <c r="AD274" s="6">
        <f>_FV(Table1[[#This Row],[Company]],"Volume average",TRUE)</f>
        <v>1564184.4444444401</v>
      </c>
      <c r="AE274" s="1" t="str">
        <f>_FV(Table1[[#This Row],[Company]],"Year founded",TRUE)</f>
        <v>1983</v>
      </c>
      <c r="AF274" s="6">
        <f>_FV(Table1[[#This Row],[Company]],"Shares outstanding",TRUE)</f>
        <v>437888698.56134403</v>
      </c>
      <c r="AG274" s="1" t="str">
        <f>_FV(Table1[[#This Row],[Company]],"Exchange")</f>
        <v>NASDAQ</v>
      </c>
      <c r="AH274" s="1" t="str">
        <f>_FV(Table1[[#This Row],[Company]],"Industry")</f>
        <v>Discount Stores</v>
      </c>
    </row>
    <row r="275" spans="1:34" ht="16.5" x14ac:dyDescent="0.25">
      <c r="A275" s="1">
        <v>444</v>
      </c>
      <c r="B275" s="2" t="e" vm="276">
        <v>#VALUE!</v>
      </c>
      <c r="C275" s="1" t="str">
        <f>_FV(Table1[[#This Row],[Company]],"Ticker symbol",TRUE)</f>
        <v>SLG</v>
      </c>
      <c r="D275" s="5">
        <f>_FV(Table1[[#This Row],[Company]],"P/E",TRUE)</f>
        <v>55.865921999999998</v>
      </c>
      <c r="E275" s="5">
        <f>_FV(Table1[[#This Row],[Company]],"Beta")</f>
        <v>1.1032519999999999</v>
      </c>
      <c r="F275" s="7">
        <f>ABS(_FV(Table1[[#This Row],[Company]],"Change (%)",TRUE)/_FV(Table1[[#This Row],[Company]],"Beta"))</f>
        <v>4.2873251079535775E-4</v>
      </c>
      <c r="G275" s="7">
        <f>_FV(Table1[[#This Row],[Company]],"Change (%)",TRUE)</f>
        <v>-4.73E-4</v>
      </c>
      <c r="H275" s="7">
        <f>_FV(Table1[[#This Row],[Company]],"Volume")/_FV(Table1[[#This Row],[Company]],"Volume average",TRUE)</f>
        <v>5.6046510468448545E-2</v>
      </c>
      <c r="I275" s="7">
        <f>(Table1[% volume]/(Table1[[#Totals],[% volume]]))</f>
        <v>0.19820145665544109</v>
      </c>
      <c r="J275" s="7">
        <f>_FV(Table1[[#This Row],[Company]],"Volume")/_FV(Table1[[#This Row],[Company]],"Shares outstanding",TRUE)</f>
        <v>5.4373453767536607E-4</v>
      </c>
      <c r="K275" s="7">
        <f>(_FV(Table1[[#This Row],[Company]],"52 week high",TRUE)-_FV(Table1[[#This Row],[Company]],"52 week low",TRUE))/_FV(Table1[[#This Row],[Company]],"Price")</f>
        <v>0.15968611137373548</v>
      </c>
      <c r="L275" s="7">
        <f>(_FV(Table1[[#This Row],[Company]],"High",TRUE)-_FV(Table1[[#This Row],[Company]],"Low",TRUE))/_FV(Table1[[#This Row],[Company]],"Price")</f>
        <v>8.3199394913491109E-3</v>
      </c>
      <c r="M275" s="7">
        <f>(Table1[day range]/Table1[year range])</f>
        <v>5.210183540556515E-2</v>
      </c>
      <c r="N275" s="9">
        <f>_FV(Table1[[#This Row],[Company]],"Market cap",TRUE)</f>
        <v>9063704250</v>
      </c>
      <c r="O275" s="9">
        <f>_FV(Table1[[#This Row],[Company]],"Previous close",TRUE)*_FV(Table1[[#This Row],[Company]],"Change (%)",TRUE)*_FV(Table1[[#This Row],[Company]],"Shares outstanding",TRUE)</f>
        <v>-4287132.110249999</v>
      </c>
      <c r="P275" s="7">
        <f>(_FV(Table1[[#This Row],[Company]],"Price")-_FV(Table1[[#This Row],[Company]],"52 week low",TRUE))/_FV(Table1[[#This Row],[Company]],"Price",TRUE)</f>
        <v>0.15420251489080083</v>
      </c>
      <c r="Q275" s="3">
        <f>_FV(Table1[[#This Row],[Company]],"52 week low",TRUE)</f>
        <v>89.46</v>
      </c>
      <c r="R275" s="3">
        <f>_FV(Table1[[#This Row],[Company]],"Low")</f>
        <v>105.12</v>
      </c>
      <c r="S275" s="14">
        <f>_FV(Table1[[#This Row],[Company]],"Price")</f>
        <v>105.77</v>
      </c>
      <c r="T275" s="3">
        <f>_FV(Table1[[#This Row],[Company]],"High")</f>
        <v>106</v>
      </c>
      <c r="U275" s="3">
        <f>_FV(Table1[[#This Row],[Company]],"52 week high",TRUE)</f>
        <v>106.35</v>
      </c>
      <c r="V275" s="7">
        <f>(_FV(Table1[[#This Row],[Company]],"52 week high",TRUE)-_FV(Table1[[#This Row],[Company]],"Price"))/_FV(Table1[[#This Row],[Company]],"Price",TRUE)</f>
        <v>5.4835964829346535E-3</v>
      </c>
      <c r="W275" s="7">
        <f>((_FV(Table1[[#This Row],[Company]],"Price")-_FV(Table1[[#This Row],[Company]],"52 week low",TRUE))/(Table1[year range]*_FV(Table1[[#This Row],[Company]],"Price")))</f>
        <v>0.96566015393724103</v>
      </c>
      <c r="X275" s="7">
        <f>((_FV(Table1[[#This Row],[Company]],"Price")-_FV(Table1[[#This Row],[Company]],"Low",TRUE))/(_FV(Table1[[#This Row],[Company]],"High",TRUE)-_FV(Table1[[#This Row],[Company]],"Low",TRUE)))</f>
        <v>0.73863636363635776</v>
      </c>
      <c r="Y275" s="3">
        <f>_FV(Table1[[#This Row],[Company]],"Previous close",TRUE)</f>
        <v>105.82</v>
      </c>
      <c r="Z275" s="17">
        <f>_FV(Table1[[#This Row],[Company]],"Change")</f>
        <v>-0.05</v>
      </c>
      <c r="AA275" s="3">
        <f>_FV(Table1[[#This Row],[Company]],"Open")</f>
        <v>106</v>
      </c>
      <c r="AB275" s="1">
        <v>3.7900000000000003E-2</v>
      </c>
      <c r="AC275" s="6">
        <f>_FV(Table1[[#This Row],[Company]],"Volume")</f>
        <v>46572</v>
      </c>
      <c r="AD275" s="6">
        <f>_FV(Table1[[#This Row],[Company]],"Volume average",TRUE)</f>
        <v>830952.71428571397</v>
      </c>
      <c r="AE275" s="1" t="str">
        <f>_FV(Table1[[#This Row],[Company]],"Year founded",TRUE)</f>
        <v>1997</v>
      </c>
      <c r="AF275" s="6">
        <f>_FV(Table1[[#This Row],[Company]],"Shares outstanding",TRUE)</f>
        <v>85652090.814590797</v>
      </c>
      <c r="AG275" s="1" t="str">
        <f>_FV(Table1[[#This Row],[Company]],"Exchange")</f>
        <v>NYSE</v>
      </c>
      <c r="AH275" s="1" t="str">
        <f>_FV(Table1[[#This Row],[Company]],"Industry")</f>
        <v>REIT - Office</v>
      </c>
    </row>
    <row r="276" spans="1:34" ht="16.5" x14ac:dyDescent="0.25">
      <c r="A276" s="1">
        <v>359</v>
      </c>
      <c r="B276" s="2" t="e" vm="277">
        <v>#VALUE!</v>
      </c>
      <c r="C276" s="1" t="str">
        <f>_FV(Table1[[#This Row],[Company]],"Ticker symbol",TRUE)</f>
        <v>GGP</v>
      </c>
      <c r="D276" s="5">
        <f>_FV(Table1[[#This Row],[Company]],"P/E",TRUE)</f>
        <v>35.971223000000002</v>
      </c>
      <c r="E276" s="5">
        <f>_FV(Table1[[#This Row],[Company]],"Beta")</f>
        <v>0.91539300000000001</v>
      </c>
      <c r="F276" s="7">
        <f>ABS(_FV(Table1[[#This Row],[Company]],"Change (%)",TRUE)/_FV(Table1[[#This Row],[Company]],"Beta"))</f>
        <v>5.0579368642757812E-4</v>
      </c>
      <c r="G276" s="7">
        <f>_FV(Table1[[#This Row],[Company]],"Change (%)",TRUE)</f>
        <v>-4.6300000000000003E-4</v>
      </c>
      <c r="H276" s="7">
        <f>_FV(Table1[[#This Row],[Company]],"Volume")/_FV(Table1[[#This Row],[Company]],"Volume average",TRUE)</f>
        <v>0.2534697145945739</v>
      </c>
      <c r="I276" s="7">
        <f>(Table1[% volume]/(Table1[[#Totals],[% volume]]))</f>
        <v>0.89636386334819262</v>
      </c>
      <c r="J276" s="7">
        <f>_FV(Table1[[#This Row],[Company]],"Volume")/_FV(Table1[[#This Row],[Company]],"Shares outstanding",TRUE)</f>
        <v>2.404900390906569E-3</v>
      </c>
      <c r="K276" s="7">
        <f>(_FV(Table1[[#This Row],[Company]],"52 week high",TRUE)-_FV(Table1[[#This Row],[Company]],"52 week low",TRUE))/_FV(Table1[[#This Row],[Company]],"Price")</f>
        <v>0.25034770514603627</v>
      </c>
      <c r="L276" s="7">
        <f>(_FV(Table1[[#This Row],[Company]],"High",TRUE)-_FV(Table1[[#This Row],[Company]],"Low",TRUE))/_FV(Table1[[#This Row],[Company]],"Price")</f>
        <v>7.185906351413889E-3</v>
      </c>
      <c r="M276" s="7">
        <f>(Table1[day range]/Table1[year range])</f>
        <v>2.8703703703703246E-2</v>
      </c>
      <c r="N276" s="9">
        <f>_FV(Table1[[#This Row],[Company]],"Market cap",TRUE)</f>
        <v>20774701625.445</v>
      </c>
      <c r="O276" s="9">
        <f>_FV(Table1[[#This Row],[Company]],"Previous close",TRUE)*_FV(Table1[[#This Row],[Company]],"Change (%)",TRUE)*_FV(Table1[[#This Row],[Company]],"Shares outstanding",TRUE)</f>
        <v>-9618686.8525810316</v>
      </c>
      <c r="P276" s="7">
        <f>(_FV(Table1[[#This Row],[Company]],"Price")-_FV(Table1[[#This Row],[Company]],"52 week low",TRUE))/_FV(Table1[[#This Row],[Company]],"Price",TRUE)</f>
        <v>0.12702828001854435</v>
      </c>
      <c r="Q276" s="3">
        <f>_FV(Table1[[#This Row],[Company]],"52 week low",TRUE)</f>
        <v>18.829999999999998</v>
      </c>
      <c r="R276" s="3">
        <f>_FV(Table1[[#This Row],[Company]],"Low")</f>
        <v>21.46</v>
      </c>
      <c r="S276" s="14">
        <f>_FV(Table1[[#This Row],[Company]],"Price")</f>
        <v>21.57</v>
      </c>
      <c r="T276" s="3">
        <f>_FV(Table1[[#This Row],[Company]],"High")</f>
        <v>21.614999999999998</v>
      </c>
      <c r="U276" s="3">
        <f>_FV(Table1[[#This Row],[Company]],"52 week high",TRUE)</f>
        <v>24.23</v>
      </c>
      <c r="V276" s="7">
        <f>(_FV(Table1[[#This Row],[Company]],"52 week high",TRUE)-_FV(Table1[[#This Row],[Company]],"Price"))/_FV(Table1[[#This Row],[Company]],"Price",TRUE)</f>
        <v>0.12331942512749189</v>
      </c>
      <c r="W276" s="7">
        <f>((_FV(Table1[[#This Row],[Company]],"Price")-_FV(Table1[[#This Row],[Company]],"52 week low",TRUE))/(Table1[year range]*_FV(Table1[[#This Row],[Company]],"Price")))</f>
        <v>0.50740740740740753</v>
      </c>
      <c r="X276" s="7">
        <f>((_FV(Table1[[#This Row],[Company]],"Price")-_FV(Table1[[#This Row],[Company]],"Low",TRUE))/(_FV(Table1[[#This Row],[Company]],"High",TRUE)-_FV(Table1[[#This Row],[Company]],"Low",TRUE)))</f>
        <v>0.70967741935484607</v>
      </c>
      <c r="Y276" s="3">
        <f>_FV(Table1[[#This Row],[Company]],"Previous close",TRUE)</f>
        <v>21.58</v>
      </c>
      <c r="Z276" s="17">
        <f>_FV(Table1[[#This Row],[Company]],"Change")</f>
        <v>-0.01</v>
      </c>
      <c r="AA276" s="3">
        <f>_FV(Table1[[#This Row],[Company]],"Open")</f>
        <v>21.54</v>
      </c>
      <c r="AB276" s="1">
        <v>5.6186E-2</v>
      </c>
      <c r="AC276" s="6">
        <f>_FV(Table1[[#This Row],[Company]],"Volume")</f>
        <v>2315157</v>
      </c>
      <c r="AD276" s="6">
        <f>_FV(Table1[[#This Row],[Company]],"Volume average",TRUE)</f>
        <v>9133860.4444444403</v>
      </c>
      <c r="AE276" s="1" t="str">
        <f>_FV(Table1[[#This Row],[Company]],"Year founded",TRUE)</f>
        <v>2010</v>
      </c>
      <c r="AF276" s="6">
        <f>_FV(Table1[[#This Row],[Company]],"Shares outstanding",TRUE)</f>
        <v>962683115.17354</v>
      </c>
      <c r="AG276" s="1" t="str">
        <f>_FV(Table1[[#This Row],[Company]],"Exchange")</f>
        <v>NYSE</v>
      </c>
      <c r="AH276" s="1" t="str">
        <f>_FV(Table1[[#This Row],[Company]],"Industry")</f>
        <v>REIT - Retail</v>
      </c>
    </row>
    <row r="277" spans="1:34" ht="16.5" x14ac:dyDescent="0.25">
      <c r="A277" s="1">
        <v>471</v>
      </c>
      <c r="B277" s="2" t="e" vm="278">
        <v>#VALUE!</v>
      </c>
      <c r="C277" s="1" t="str">
        <f>_FV(Table1[[#This Row],[Company]],"Ticker symbol",TRUE)</f>
        <v>NLSN</v>
      </c>
      <c r="D277" s="5">
        <f>_FV(Table1[[#This Row],[Company]],"P/E",TRUE)</f>
        <v>21.598272000000001</v>
      </c>
      <c r="E277" s="5">
        <f>_FV(Table1[[#This Row],[Company]],"Beta")</f>
        <v>0.84592400000000001</v>
      </c>
      <c r="F277" s="7">
        <f>ABS(_FV(Table1[[#This Row],[Company]],"Change (%)",TRUE)/_FV(Table1[[#This Row],[Company]],"Beta"))</f>
        <v>5.437840751651449E-4</v>
      </c>
      <c r="G277" s="7">
        <f>_FV(Table1[[#This Row],[Company]],"Change (%)",TRUE)</f>
        <v>-4.6000000000000001E-4</v>
      </c>
      <c r="H277" s="7">
        <f>_FV(Table1[[#This Row],[Company]],"Volume")/_FV(Table1[[#This Row],[Company]],"Volume average",TRUE)</f>
        <v>0.29449219449317682</v>
      </c>
      <c r="I277" s="7">
        <f>(Table1[% volume]/(Table1[[#Totals],[% volume]]))</f>
        <v>1.0414347197416312</v>
      </c>
      <c r="J277" s="7">
        <f>_FV(Table1[[#This Row],[Company]],"Volume")/_FV(Table1[[#This Row],[Company]],"Shares outstanding",TRUE)</f>
        <v>3.6552625280608028E-3</v>
      </c>
      <c r="K277" s="7">
        <f>(_FV(Table1[[#This Row],[Company]],"52 week high",TRUE)-_FV(Table1[[#This Row],[Company]],"52 week low",TRUE))/_FV(Table1[[#This Row],[Company]],"Price")</f>
        <v>1.0096551724137932</v>
      </c>
      <c r="L277" s="7">
        <f>(_FV(Table1[[#This Row],[Company]],"High",TRUE)-_FV(Table1[[#This Row],[Company]],"Low",TRUE))/_FV(Table1[[#This Row],[Company]],"Price")</f>
        <v>1.5172413793103533E-2</v>
      </c>
      <c r="M277" s="7">
        <f>(Table1[day range]/Table1[year range])</f>
        <v>1.5027322404371667E-2</v>
      </c>
      <c r="N277" s="9">
        <f>_FV(Table1[[#This Row],[Company]],"Market cap",TRUE)</f>
        <v>7713333229.4350004</v>
      </c>
      <c r="O277" s="9">
        <f>_FV(Table1[[#This Row],[Company]],"Previous close",TRUE)*_FV(Table1[[#This Row],[Company]],"Change (%)",TRUE)*_FV(Table1[[#This Row],[Company]],"Shares outstanding",TRUE)</f>
        <v>-3548133.285540103</v>
      </c>
      <c r="P277" s="7">
        <f>(_FV(Table1[[#This Row],[Company]],"Price")-_FV(Table1[[#This Row],[Company]],"52 week low",TRUE))/_FV(Table1[[#This Row],[Company]],"Price",TRUE)</f>
        <v>5.6091954022988451E-2</v>
      </c>
      <c r="Q277" s="3">
        <f>_FV(Table1[[#This Row],[Company]],"52 week low",TRUE)</f>
        <v>20.53</v>
      </c>
      <c r="R277" s="3">
        <f>_FV(Table1[[#This Row],[Company]],"Low")</f>
        <v>21.68</v>
      </c>
      <c r="S277" s="14">
        <f>_FV(Table1[[#This Row],[Company]],"Price")</f>
        <v>21.75</v>
      </c>
      <c r="T277" s="3">
        <f>_FV(Table1[[#This Row],[Company]],"High")</f>
        <v>22.01</v>
      </c>
      <c r="U277" s="3">
        <f>_FV(Table1[[#This Row],[Company]],"52 week high",TRUE)</f>
        <v>42.49</v>
      </c>
      <c r="V277" s="7">
        <f>(_FV(Table1[[#This Row],[Company]],"52 week high",TRUE)-_FV(Table1[[#This Row],[Company]],"Price"))/_FV(Table1[[#This Row],[Company]],"Price",TRUE)</f>
        <v>0.95356321839080471</v>
      </c>
      <c r="W277" s="7">
        <f>((_FV(Table1[[#This Row],[Company]],"Price")-_FV(Table1[[#This Row],[Company]],"52 week low",TRUE))/(Table1[year range]*_FV(Table1[[#This Row],[Company]],"Price")))</f>
        <v>5.5555555555555504E-2</v>
      </c>
      <c r="X277" s="7">
        <f>((_FV(Table1[[#This Row],[Company]],"Price")-_FV(Table1[[#This Row],[Company]],"Low",TRUE))/(_FV(Table1[[#This Row],[Company]],"High",TRUE)-_FV(Table1[[#This Row],[Company]],"Low",TRUE)))</f>
        <v>0.21212121212121179</v>
      </c>
      <c r="Y277" s="3">
        <f>_FV(Table1[[#This Row],[Company]],"Previous close",TRUE)</f>
        <v>21.76</v>
      </c>
      <c r="Z277" s="17">
        <f>_FV(Table1[[#This Row],[Company]],"Change")</f>
        <v>-0.01</v>
      </c>
      <c r="AA277" s="3">
        <f>_FV(Table1[[#This Row],[Company]],"Open")</f>
        <v>21.85</v>
      </c>
      <c r="AB277" s="1">
        <v>3.0745999999999999E-2</v>
      </c>
      <c r="AC277" s="6">
        <f>_FV(Table1[[#This Row],[Company]],"Volume")</f>
        <v>1295692</v>
      </c>
      <c r="AD277" s="6">
        <f>_FV(Table1[[#This Row],[Company]],"Volume average",TRUE)</f>
        <v>4399749.8888888899</v>
      </c>
      <c r="AE277" s="1" t="str">
        <f>_FV(Table1[[#This Row],[Company]],"Year founded",TRUE)</f>
        <v>2015</v>
      </c>
      <c r="AF277" s="6">
        <f>_FV(Table1[[#This Row],[Company]],"Shares outstanding",TRUE)</f>
        <v>354473034.440947</v>
      </c>
      <c r="AG277" s="1" t="str">
        <f>_FV(Table1[[#This Row],[Company]],"Exchange")</f>
        <v>NYSE</v>
      </c>
      <c r="AH277" s="1" t="str">
        <f>_FV(Table1[[#This Row],[Company]],"Industry")</f>
        <v>Business Services</v>
      </c>
    </row>
    <row r="278" spans="1:34" ht="16.5" x14ac:dyDescent="0.25">
      <c r="A278" s="1">
        <v>357</v>
      </c>
      <c r="B278" s="2" t="e" vm="279">
        <v>#VALUE!</v>
      </c>
      <c r="C278" s="1" t="str">
        <f>_FV(Table1[[#This Row],[Company]],"Ticker symbol",TRUE)</f>
        <v>CA</v>
      </c>
      <c r="D278" s="5">
        <f>_FV(Table1[[#This Row],[Company]],"P/E",TRUE)</f>
        <v>38.910505999999998</v>
      </c>
      <c r="E278" s="5">
        <f>_FV(Table1[[#This Row],[Company]],"Beta")</f>
        <v>0.83799100000000004</v>
      </c>
      <c r="F278" s="7">
        <f>ABS(_FV(Table1[[#This Row],[Company]],"Change (%)",TRUE)/_FV(Table1[[#This Row],[Company]],"Beta"))</f>
        <v>5.4535191905402322E-4</v>
      </c>
      <c r="G278" s="7">
        <f>_FV(Table1[[#This Row],[Company]],"Change (%)",TRUE)</f>
        <v>-4.57E-4</v>
      </c>
      <c r="H278" s="7">
        <f>_FV(Table1[[#This Row],[Company]],"Volume")/_FV(Table1[[#This Row],[Company]],"Volume average",TRUE)</f>
        <v>0.26441071348736417</v>
      </c>
      <c r="I278" s="7">
        <f>(Table1[% volume]/(Table1[[#Totals],[% volume]]))</f>
        <v>0.9350553340515716</v>
      </c>
      <c r="J278" s="7">
        <f>_FV(Table1[[#This Row],[Company]],"Volume")/_FV(Table1[[#This Row],[Company]],"Shares outstanding",TRUE)</f>
        <v>2.3699340206017011E-3</v>
      </c>
      <c r="K278" s="7">
        <f>(_FV(Table1[[#This Row],[Company]],"52 week high",TRUE)-_FV(Table1[[#This Row],[Company]],"52 week low",TRUE))/_FV(Table1[[#This Row],[Company]],"Price")</f>
        <v>0.29237094563727728</v>
      </c>
      <c r="L278" s="7">
        <f>(_FV(Table1[[#This Row],[Company]],"High",TRUE)-_FV(Table1[[#This Row],[Company]],"Low",TRUE))/_FV(Table1[[#This Row],[Company]],"Price")</f>
        <v>2.5125628140703388E-3</v>
      </c>
      <c r="M278" s="7">
        <f>(Table1[day range]/Table1[year range])</f>
        <v>8.5937499999999556E-3</v>
      </c>
      <c r="N278" s="9">
        <f>_FV(Table1[[#This Row],[Company]],"Market cap",TRUE)</f>
        <v>18303272843.43</v>
      </c>
      <c r="O278" s="9">
        <f>_FV(Table1[[#This Row],[Company]],"Previous close",TRUE)*_FV(Table1[[#This Row],[Company]],"Change (%)",TRUE)*_FV(Table1[[#This Row],[Company]],"Shares outstanding",TRUE)</f>
        <v>-8364595.689447511</v>
      </c>
      <c r="P278" s="7">
        <f>(_FV(Table1[[#This Row],[Company]],"Price")-_FV(Table1[[#This Row],[Company]],"52 week low",TRUE))/_FV(Table1[[#This Row],[Company]],"Price",TRUE)</f>
        <v>0.28163544997715856</v>
      </c>
      <c r="Q278" s="3">
        <f>_FV(Table1[[#This Row],[Company]],"52 week low",TRUE)</f>
        <v>31.45</v>
      </c>
      <c r="R278" s="3">
        <f>_FV(Table1[[#This Row],[Company]],"Low")</f>
        <v>43.74</v>
      </c>
      <c r="S278" s="14">
        <f>_FV(Table1[[#This Row],[Company]],"Price")</f>
        <v>43.78</v>
      </c>
      <c r="T278" s="3">
        <f>_FV(Table1[[#This Row],[Company]],"High")</f>
        <v>43.85</v>
      </c>
      <c r="U278" s="3">
        <f>_FV(Table1[[#This Row],[Company]],"52 week high",TRUE)</f>
        <v>44.25</v>
      </c>
      <c r="V278" s="7">
        <f>(_FV(Table1[[#This Row],[Company]],"52 week high",TRUE)-_FV(Table1[[#This Row],[Company]],"Price"))/_FV(Table1[[#This Row],[Company]],"Price",TRUE)</f>
        <v>1.0735495660118749E-2</v>
      </c>
      <c r="W278" s="7">
        <f>((_FV(Table1[[#This Row],[Company]],"Price")-_FV(Table1[[#This Row],[Company]],"52 week low",TRUE))/(Table1[year range]*_FV(Table1[[#This Row],[Company]],"Price")))</f>
        <v>0.9632812500000002</v>
      </c>
      <c r="X278" s="7">
        <f>((_FV(Table1[[#This Row],[Company]],"Price")-_FV(Table1[[#This Row],[Company]],"Low",TRUE))/(_FV(Table1[[#This Row],[Company]],"High",TRUE)-_FV(Table1[[#This Row],[Company]],"Low",TRUE)))</f>
        <v>0.36363636363635776</v>
      </c>
      <c r="Y278" s="3">
        <f>_FV(Table1[[#This Row],[Company]],"Previous close",TRUE)</f>
        <v>43.8</v>
      </c>
      <c r="Z278" s="17">
        <f>_FV(Table1[[#This Row],[Company]],"Change")</f>
        <v>-0.02</v>
      </c>
      <c r="AA278" s="3">
        <f>_FV(Table1[[#This Row],[Company]],"Open")</f>
        <v>43.82</v>
      </c>
      <c r="AB278" s="1">
        <v>5.6552999999999999E-2</v>
      </c>
      <c r="AC278" s="6">
        <f>_FV(Table1[[#This Row],[Company]],"Volume")</f>
        <v>990355</v>
      </c>
      <c r="AD278" s="6">
        <f>_FV(Table1[[#This Row],[Company]],"Volume average",TRUE)</f>
        <v>3745517.671875</v>
      </c>
      <c r="AE278" s="1" t="str">
        <f>_FV(Table1[[#This Row],[Company]],"Year founded",TRUE)</f>
        <v>1974</v>
      </c>
      <c r="AF278" s="6">
        <f>_FV(Table1[[#This Row],[Company]],"Shares outstanding",TRUE)</f>
        <v>417882941.630822</v>
      </c>
      <c r="AG278" s="1" t="str">
        <f>_FV(Table1[[#This Row],[Company]],"Exchange")</f>
        <v>NASDAQ</v>
      </c>
      <c r="AH278" s="1" t="str">
        <f>_FV(Table1[[#This Row],[Company]],"Industry")</f>
        <v>Software - Infrastructure</v>
      </c>
    </row>
    <row r="279" spans="1:34" ht="16.5" x14ac:dyDescent="0.25">
      <c r="A279" s="1">
        <v>122</v>
      </c>
      <c r="B279" s="2" t="e" vm="280">
        <v>#VALUE!</v>
      </c>
      <c r="C279" s="1" t="str">
        <f>_FV(Table1[[#This Row],[Company]],"Ticker symbol",TRUE)</f>
        <v>D</v>
      </c>
      <c r="D279" s="5">
        <f>_FV(Table1[[#This Row],[Company]],"P/E",TRUE)</f>
        <v>15.772871</v>
      </c>
      <c r="E279" s="5">
        <f>_FV(Table1[[#This Row],[Company]],"Beta")</f>
        <v>0.28739199999999998</v>
      </c>
      <c r="F279" s="7">
        <f>ABS(_FV(Table1[[#This Row],[Company]],"Change (%)",TRUE)/_FV(Table1[[#This Row],[Company]],"Beta"))</f>
        <v>1.4683776862264783E-3</v>
      </c>
      <c r="G279" s="7">
        <f>_FV(Table1[[#This Row],[Company]],"Change (%)",TRUE)</f>
        <v>-4.2200000000000001E-4</v>
      </c>
      <c r="H279" s="7">
        <f>_FV(Table1[[#This Row],[Company]],"Volume")/_FV(Table1[[#This Row],[Company]],"Volume average",TRUE)</f>
        <v>0.26915406948075138</v>
      </c>
      <c r="I279" s="7">
        <f>(Table1[% volume]/(Table1[[#Totals],[% volume]]))</f>
        <v>0.9518296177574932</v>
      </c>
      <c r="J279" s="7">
        <f>_FV(Table1[[#This Row],[Company]],"Volume")/_FV(Table1[[#This Row],[Company]],"Shares outstanding",TRUE)</f>
        <v>1.5742627318630898E-3</v>
      </c>
      <c r="K279" s="7">
        <f>(_FV(Table1[[#This Row],[Company]],"52 week high",TRUE)-_FV(Table1[[#This Row],[Company]],"52 week low",TRUE))/_FV(Table1[[#This Row],[Company]],"Price")</f>
        <v>0.33445898410018288</v>
      </c>
      <c r="L279" s="7">
        <f>(_FV(Table1[[#This Row],[Company]],"High",TRUE)-_FV(Table1[[#This Row],[Company]],"Low",TRUE))/_FV(Table1[[#This Row],[Company]],"Price")</f>
        <v>5.9096665259603456E-3</v>
      </c>
      <c r="M279" s="7">
        <f>(Table1[day range]/Table1[year range])</f>
        <v>1.7669331089608827E-2</v>
      </c>
      <c r="N279" s="9">
        <f>_FV(Table1[[#This Row],[Company]],"Market cap",TRUE)</f>
        <v>46427822891.736</v>
      </c>
      <c r="O279" s="9">
        <f>_FV(Table1[[#This Row],[Company]],"Previous close",TRUE)*_FV(Table1[[#This Row],[Company]],"Change (%)",TRUE)*_FV(Table1[[#This Row],[Company]],"Shares outstanding",TRUE)</f>
        <v>-19592541.260312587</v>
      </c>
      <c r="P279" s="7">
        <f>(_FV(Table1[[#This Row],[Company]],"Price")-_FV(Table1[[#This Row],[Company]],"52 week low",TRUE))/_FV(Table1[[#This Row],[Company]],"Price",TRUE)</f>
        <v>0.13423385394681289</v>
      </c>
      <c r="Q279" s="3">
        <f>_FV(Table1[[#This Row],[Company]],"52 week low",TRUE)</f>
        <v>61.53</v>
      </c>
      <c r="R279" s="3">
        <f>_FV(Table1[[#This Row],[Company]],"Low")</f>
        <v>70.709999999999994</v>
      </c>
      <c r="S279" s="14">
        <f>_FV(Table1[[#This Row],[Company]],"Price")</f>
        <v>71.069999999999993</v>
      </c>
      <c r="T279" s="3">
        <f>_FV(Table1[[#This Row],[Company]],"High")</f>
        <v>71.13</v>
      </c>
      <c r="U279" s="3">
        <f>_FV(Table1[[#This Row],[Company]],"52 week high",TRUE)</f>
        <v>85.3</v>
      </c>
      <c r="V279" s="7">
        <f>(_FV(Table1[[#This Row],[Company]],"52 week high",TRUE)-_FV(Table1[[#This Row],[Company]],"Price"))/_FV(Table1[[#This Row],[Company]],"Price",TRUE)</f>
        <v>0.20022513015336998</v>
      </c>
      <c r="W279" s="7">
        <f>((_FV(Table1[[#This Row],[Company]],"Price")-_FV(Table1[[#This Row],[Company]],"52 week low",TRUE))/(Table1[year range]*_FV(Table1[[#This Row],[Company]],"Price")))</f>
        <v>0.40134623474968423</v>
      </c>
      <c r="X279" s="7">
        <f>((_FV(Table1[[#This Row],[Company]],"Price")-_FV(Table1[[#This Row],[Company]],"Low",TRUE))/(_FV(Table1[[#This Row],[Company]],"High",TRUE)-_FV(Table1[[#This Row],[Company]],"Low",TRUE)))</f>
        <v>0.85714285714285232</v>
      </c>
      <c r="Y279" s="3">
        <f>_FV(Table1[[#This Row],[Company]],"Previous close",TRUE)</f>
        <v>71.099999999999994</v>
      </c>
      <c r="Z279" s="17">
        <f>_FV(Table1[[#This Row],[Company]],"Change")</f>
        <v>-0.03</v>
      </c>
      <c r="AA279" s="3">
        <f>_FV(Table1[[#This Row],[Company]],"Open")</f>
        <v>71.010000000000005</v>
      </c>
      <c r="AB279" s="1">
        <v>0.19375300000000001</v>
      </c>
      <c r="AC279" s="6">
        <f>_FV(Table1[[#This Row],[Company]],"Volume")</f>
        <v>1027983</v>
      </c>
      <c r="AD279" s="6">
        <f>_FV(Table1[[#This Row],[Company]],"Volume average",TRUE)</f>
        <v>3819310.6349206301</v>
      </c>
      <c r="AE279" s="1" t="str">
        <f>_FV(Table1[[#This Row],[Company]],"Year founded",TRUE)</f>
        <v>1983</v>
      </c>
      <c r="AF279" s="6">
        <f>_FV(Table1[[#This Row],[Company]],"Shares outstanding",TRUE)</f>
        <v>652993289.61653996</v>
      </c>
      <c r="AG279" s="1" t="str">
        <f>_FV(Table1[[#This Row],[Company]],"Exchange")</f>
        <v>NYSE</v>
      </c>
      <c r="AH279" s="1" t="str">
        <f>_FV(Table1[[#This Row],[Company]],"Industry")</f>
        <v>Utilities - Diversified</v>
      </c>
    </row>
    <row r="280" spans="1:34" ht="16.5" x14ac:dyDescent="0.25">
      <c r="A280" s="1">
        <v>234</v>
      </c>
      <c r="B280" s="2" t="e" vm="281">
        <v>#VALUE!</v>
      </c>
      <c r="C280" s="1" t="str">
        <f>_FV(Table1[[#This Row],[Company]],"Ticker symbol",TRUE)</f>
        <v>PAYX</v>
      </c>
      <c r="D280" s="5">
        <f>_FV(Table1[[#This Row],[Company]],"P/E",TRUE)</f>
        <v>27.322403999999999</v>
      </c>
      <c r="E280" s="5">
        <f>_FV(Table1[[#This Row],[Company]],"Beta")</f>
        <v>0.93816600000000006</v>
      </c>
      <c r="F280" s="7">
        <f>ABS(_FV(Table1[[#This Row],[Company]],"Change (%)",TRUE)/_FV(Table1[[#This Row],[Company]],"Beta"))</f>
        <v>4.4874787617543162E-4</v>
      </c>
      <c r="G280" s="7">
        <f>_FV(Table1[[#This Row],[Company]],"Change (%)",TRUE)</f>
        <v>-4.2099999999999999E-4</v>
      </c>
      <c r="H280" s="7">
        <f>_FV(Table1[[#This Row],[Company]],"Volume")/_FV(Table1[[#This Row],[Company]],"Volume average",TRUE)</f>
        <v>0.11895279134201359</v>
      </c>
      <c r="I280" s="7">
        <f>(Table1[% volume]/(Table1[[#Totals],[% volume]]))</f>
        <v>0.42066163120878541</v>
      </c>
      <c r="J280" s="7">
        <f>_FV(Table1[[#This Row],[Company]],"Volume")/_FV(Table1[[#This Row],[Company]],"Shares outstanding",TRUE)</f>
        <v>6.7282599440835844E-4</v>
      </c>
      <c r="K280" s="7">
        <f>(_FV(Table1[[#This Row],[Company]],"52 week high",TRUE)-_FV(Table1[[#This Row],[Company]],"52 week low",TRUE))/_FV(Table1[[#This Row],[Company]],"Price")</f>
        <v>0.26556133202191923</v>
      </c>
      <c r="L280" s="7">
        <f>(_FV(Table1[[#This Row],[Company]],"High",TRUE)-_FV(Table1[[#This Row],[Company]],"Low",TRUE))/_FV(Table1[[#This Row],[Company]],"Price")</f>
        <v>4.6367851622874569E-3</v>
      </c>
      <c r="M280" s="7">
        <f>(Table1[day range]/Table1[year range])</f>
        <v>1.7460317460317377E-2</v>
      </c>
      <c r="N280" s="9">
        <f>_FV(Table1[[#This Row],[Company]],"Market cap",TRUE)</f>
        <v>25510478106.740002</v>
      </c>
      <c r="O280" s="9">
        <f>_FV(Table1[[#This Row],[Company]],"Previous close",TRUE)*_FV(Table1[[#This Row],[Company]],"Change (%)",TRUE)*_FV(Table1[[#This Row],[Company]],"Shares outstanding",TRUE)</f>
        <v>-10739911.282937542</v>
      </c>
      <c r="P280" s="7">
        <f>(_FV(Table1[[#This Row],[Company]],"Price")-_FV(Table1[[#This Row],[Company]],"52 week low",TRUE))/_FV(Table1[[#This Row],[Company]],"Price",TRUE)</f>
        <v>0.23844316425460163</v>
      </c>
      <c r="Q280" s="3">
        <f>_FV(Table1[[#This Row],[Company]],"52 week low",TRUE)</f>
        <v>54.2</v>
      </c>
      <c r="R280" s="3">
        <f>_FV(Table1[[#This Row],[Company]],"Low")</f>
        <v>70.89</v>
      </c>
      <c r="S280" s="14">
        <f>_FV(Table1[[#This Row],[Company]],"Price")</f>
        <v>71.17</v>
      </c>
      <c r="T280" s="3">
        <f>_FV(Table1[[#This Row],[Company]],"High")</f>
        <v>71.22</v>
      </c>
      <c r="U280" s="3">
        <f>_FV(Table1[[#This Row],[Company]],"52 week high",TRUE)</f>
        <v>73.099999999999994</v>
      </c>
      <c r="V280" s="7">
        <f>(_FV(Table1[[#This Row],[Company]],"52 week high",TRUE)-_FV(Table1[[#This Row],[Company]],"Price"))/_FV(Table1[[#This Row],[Company]],"Price",TRUE)</f>
        <v>2.7118167767317587E-2</v>
      </c>
      <c r="W280" s="7">
        <f>((_FV(Table1[[#This Row],[Company]],"Price")-_FV(Table1[[#This Row],[Company]],"52 week low",TRUE))/(Table1[year range]*_FV(Table1[[#This Row],[Company]],"Price")))</f>
        <v>0.89788359788359828</v>
      </c>
      <c r="X280" s="7">
        <f>((_FV(Table1[[#This Row],[Company]],"Price")-_FV(Table1[[#This Row],[Company]],"Low",TRUE))/(_FV(Table1[[#This Row],[Company]],"High",TRUE)-_FV(Table1[[#This Row],[Company]],"Low",TRUE)))</f>
        <v>0.84848484848485628</v>
      </c>
      <c r="Y280" s="3">
        <f>_FV(Table1[[#This Row],[Company]],"Previous close",TRUE)</f>
        <v>71.2</v>
      </c>
      <c r="Z280" s="17">
        <f>_FV(Table1[[#This Row],[Company]],"Change")</f>
        <v>-0.03</v>
      </c>
      <c r="AA280" s="3">
        <f>_FV(Table1[[#This Row],[Company]],"Open")</f>
        <v>71.03</v>
      </c>
      <c r="AB280" s="1">
        <v>9.5195000000000002E-2</v>
      </c>
      <c r="AC280" s="6">
        <f>_FV(Table1[[#This Row],[Company]],"Volume")</f>
        <v>241069</v>
      </c>
      <c r="AD280" s="6">
        <f>_FV(Table1[[#This Row],[Company]],"Volume average",TRUE)</f>
        <v>2026593.8888888899</v>
      </c>
      <c r="AE280" s="1" t="str">
        <f>_FV(Table1[[#This Row],[Company]],"Year founded",TRUE)</f>
        <v>1979</v>
      </c>
      <c r="AF280" s="6">
        <f>_FV(Table1[[#This Row],[Company]],"Shares outstanding",TRUE)</f>
        <v>358293231.836236</v>
      </c>
      <c r="AG280" s="1" t="str">
        <f>_FV(Table1[[#This Row],[Company]],"Exchange")</f>
        <v>NASDAQ</v>
      </c>
      <c r="AH280" s="1" t="str">
        <f>_FV(Table1[[#This Row],[Company]],"Industry")</f>
        <v>Business Services</v>
      </c>
    </row>
    <row r="281" spans="1:34" ht="16.5" x14ac:dyDescent="0.25">
      <c r="A281" s="1">
        <v>286</v>
      </c>
      <c r="B281" s="2" t="e" vm="282">
        <v>#VALUE!</v>
      </c>
      <c r="C281" s="1" t="str">
        <f>_FV(Table1[[#This Row],[Company]],"Ticker symbol",TRUE)</f>
        <v>LH</v>
      </c>
      <c r="D281" s="5">
        <f>_FV(Table1[[#This Row],[Company]],"P/E",TRUE)</f>
        <v>14.224750999999999</v>
      </c>
      <c r="E281" s="5">
        <f>_FV(Table1[[#This Row],[Company]],"Beta")</f>
        <v>0.98610600000000004</v>
      </c>
      <c r="F281" s="7">
        <f>ABS(_FV(Table1[[#This Row],[Company]],"Change (%)",TRUE)/_FV(Table1[[#This Row],[Company]],"Beta"))</f>
        <v>3.3769189113543572E-4</v>
      </c>
      <c r="G281" s="7">
        <f>_FV(Table1[[#This Row],[Company]],"Change (%)",TRUE)</f>
        <v>-3.3300000000000002E-4</v>
      </c>
      <c r="H281" s="7">
        <f>_FV(Table1[[#This Row],[Company]],"Volume")/_FV(Table1[[#This Row],[Company]],"Volume average",TRUE)</f>
        <v>0.21530900226251184</v>
      </c>
      <c r="I281" s="7">
        <f>(Table1[% volume]/(Table1[[#Totals],[% volume]]))</f>
        <v>0.76141328911963579</v>
      </c>
      <c r="J281" s="7">
        <f>_FV(Table1[[#This Row],[Company]],"Volume")/_FV(Table1[[#This Row],[Company]],"Shares outstanding",TRUE)</f>
        <v>1.5434897533561547E-3</v>
      </c>
      <c r="K281" s="7">
        <f>(_FV(Table1[[#This Row],[Company]],"52 week high",TRUE)-_FV(Table1[[#This Row],[Company]],"52 week low",TRUE))/_FV(Table1[[#This Row],[Company]],"Price")</f>
        <v>0.2426119320075546</v>
      </c>
      <c r="L281" s="7">
        <f>(_FV(Table1[[#This Row],[Company]],"High",TRUE)-_FV(Table1[[#This Row],[Company]],"Low",TRUE))/_FV(Table1[[#This Row],[Company]],"Price")</f>
        <v>1.2887456949227825E-2</v>
      </c>
      <c r="M281" s="7">
        <f>(Table1[day range]/Table1[year range])</f>
        <v>5.3119633657698777E-2</v>
      </c>
      <c r="N281" s="9">
        <f>_FV(Table1[[#This Row],[Company]],"Market cap",TRUE)</f>
        <v>18340981000</v>
      </c>
      <c r="O281" s="9">
        <f>_FV(Table1[[#This Row],[Company]],"Previous close",TRUE)*_FV(Table1[[#This Row],[Company]],"Change (%)",TRUE)*_FV(Table1[[#This Row],[Company]],"Shares outstanding",TRUE)</f>
        <v>-6107546.6730000181</v>
      </c>
      <c r="P281" s="7">
        <f>(_FV(Table1[[#This Row],[Company]],"Price")-_FV(Table1[[#This Row],[Company]],"52 week low",TRUE))/_FV(Table1[[#This Row],[Company]],"Price",TRUE)</f>
        <v>0.1852016442617487</v>
      </c>
      <c r="Q281" s="3">
        <f>_FV(Table1[[#This Row],[Company]],"52 week low",TRUE)</f>
        <v>146.68</v>
      </c>
      <c r="R281" s="3">
        <f>_FV(Table1[[#This Row],[Company]],"Low")</f>
        <v>178.93</v>
      </c>
      <c r="S281" s="14">
        <f>_FV(Table1[[#This Row],[Company]],"Price")</f>
        <v>180.02</v>
      </c>
      <c r="T281" s="3">
        <f>_FV(Table1[[#This Row],[Company]],"High")</f>
        <v>181.25</v>
      </c>
      <c r="U281" s="3">
        <f>_FV(Table1[[#This Row],[Company]],"52 week high",TRUE)</f>
        <v>190.35499999999999</v>
      </c>
      <c r="V281" s="7">
        <f>(_FV(Table1[[#This Row],[Company]],"52 week high",TRUE)-_FV(Table1[[#This Row],[Company]],"Price"))/_FV(Table1[[#This Row],[Company]],"Price",TRUE)</f>
        <v>5.7410287745805907E-2</v>
      </c>
      <c r="W281" s="7">
        <f>((_FV(Table1[[#This Row],[Company]],"Price")-_FV(Table1[[#This Row],[Company]],"52 week low",TRUE))/(Table1[year range]*_FV(Table1[[#This Row],[Company]],"Price")))</f>
        <v>0.7633657698912425</v>
      </c>
      <c r="X281" s="7">
        <f>((_FV(Table1[[#This Row],[Company]],"Price")-_FV(Table1[[#This Row],[Company]],"Low",TRUE))/(_FV(Table1[[#This Row],[Company]],"High",TRUE)-_FV(Table1[[#This Row],[Company]],"Low",TRUE)))</f>
        <v>0.46982758620689941</v>
      </c>
      <c r="Y281" s="3">
        <f>_FV(Table1[[#This Row],[Company]],"Previous close",TRUE)</f>
        <v>180.08</v>
      </c>
      <c r="Z281" s="17">
        <f>_FV(Table1[[#This Row],[Company]],"Change")</f>
        <v>-0.06</v>
      </c>
      <c r="AA281" s="3">
        <f>_FV(Table1[[#This Row],[Company]],"Open")</f>
        <v>180.61</v>
      </c>
      <c r="AB281" s="1">
        <v>7.4153999999999998E-2</v>
      </c>
      <c r="AC281" s="6">
        <f>_FV(Table1[[#This Row],[Company]],"Volume")</f>
        <v>157203</v>
      </c>
      <c r="AD281" s="6">
        <f>_FV(Table1[[#This Row],[Company]],"Volume average",TRUE)</f>
        <v>730127.390625</v>
      </c>
      <c r="AE281" s="1" t="str">
        <f>_FV(Table1[[#This Row],[Company]],"Year founded",TRUE)</f>
        <v>1971</v>
      </c>
      <c r="AF281" s="6">
        <f>_FV(Table1[[#This Row],[Company]],"Shares outstanding",TRUE)</f>
        <v>101849072.634385</v>
      </c>
      <c r="AG281" s="1" t="str">
        <f>_FV(Table1[[#This Row],[Company]],"Exchange")</f>
        <v>NYSE</v>
      </c>
      <c r="AH281" s="1" t="str">
        <f>_FV(Table1[[#This Row],[Company]],"Industry")</f>
        <v>Diagnostics &amp; Research</v>
      </c>
    </row>
    <row r="282" spans="1:34" ht="16.5" x14ac:dyDescent="0.25">
      <c r="A282" s="1">
        <v>447</v>
      </c>
      <c r="B282" s="2" t="e" vm="283">
        <v>#VALUE!</v>
      </c>
      <c r="C282" s="1" t="str">
        <f>_FV(Table1[[#This Row],[Company]],"Ticker symbol",TRUE)</f>
        <v>FRT</v>
      </c>
      <c r="D282" s="5">
        <f>_FV(Table1[[#This Row],[Company]],"P/E",TRUE)</f>
        <v>43.859648999999997</v>
      </c>
      <c r="E282" s="5">
        <f>_FV(Table1[[#This Row],[Company]],"Beta")</f>
        <v>0.24154200000000001</v>
      </c>
      <c r="F282" s="7">
        <f>ABS(_FV(Table1[[#This Row],[Company]],"Change (%)",TRUE)/_FV(Table1[[#This Row],[Company]],"Beta"))</f>
        <v>1.3248213561202608E-3</v>
      </c>
      <c r="G282" s="7">
        <f>_FV(Table1[[#This Row],[Company]],"Change (%)",TRUE)</f>
        <v>-3.2000000000000003E-4</v>
      </c>
      <c r="H282" s="7">
        <f>_FV(Table1[[#This Row],[Company]],"Volume")/_FV(Table1[[#This Row],[Company]],"Volume average",TRUE)</f>
        <v>9.4110401535414639E-2</v>
      </c>
      <c r="I282" s="7">
        <f>(Table1[% volume]/(Table1[[#Totals],[% volume]]))</f>
        <v>0.33280963462030821</v>
      </c>
      <c r="J282" s="7">
        <f>_FV(Table1[[#This Row],[Company]],"Volume")/_FV(Table1[[#This Row],[Company]],"Shares outstanding",TRUE)</f>
        <v>5.4137990255751433E-4</v>
      </c>
      <c r="K282" s="7">
        <f>(_FV(Table1[[#This Row],[Company]],"52 week high",TRUE)-_FV(Table1[[#This Row],[Company]],"52 week low",TRUE))/_FV(Table1[[#This Row],[Company]],"Price")</f>
        <v>0.22464636777751151</v>
      </c>
      <c r="L282" s="7">
        <f>(_FV(Table1[[#This Row],[Company]],"High",TRUE)-_FV(Table1[[#This Row],[Company]],"Low",TRUE))/_FV(Table1[[#This Row],[Company]],"Price")</f>
        <v>7.67202109805797E-3</v>
      </c>
      <c r="M282" s="7">
        <f>(Table1[day range]/Table1[year range])</f>
        <v>3.415154749199549E-2</v>
      </c>
      <c r="N282" s="9">
        <f>_FV(Table1[[#This Row],[Company]],"Market cap",TRUE)</f>
        <v>9195966744.3899994</v>
      </c>
      <c r="O282" s="9">
        <f>_FV(Table1[[#This Row],[Company]],"Previous close",TRUE)*_FV(Table1[[#This Row],[Company]],"Change (%)",TRUE)*_FV(Table1[[#This Row],[Company]],"Shares outstanding",TRUE)</f>
        <v>-2942709.3582048002</v>
      </c>
      <c r="P282" s="7">
        <f>(_FV(Table1[[#This Row],[Company]],"Price")-_FV(Table1[[#This Row],[Company]],"52 week low",TRUE))/_FV(Table1[[#This Row],[Company]],"Price",TRUE)</f>
        <v>0.14960441141213138</v>
      </c>
      <c r="Q282" s="3">
        <f>_FV(Table1[[#This Row],[Company]],"52 week low",TRUE)</f>
        <v>106.41</v>
      </c>
      <c r="R282" s="3">
        <f>_FV(Table1[[#This Row],[Company]],"Low")</f>
        <v>124.36</v>
      </c>
      <c r="S282" s="14">
        <f>_FV(Table1[[#This Row],[Company]],"Price")</f>
        <v>125.13</v>
      </c>
      <c r="T282" s="3">
        <f>_FV(Table1[[#This Row],[Company]],"High")</f>
        <v>125.32</v>
      </c>
      <c r="U282" s="3">
        <f>_FV(Table1[[#This Row],[Company]],"52 week high",TRUE)</f>
        <v>134.52000000000001</v>
      </c>
      <c r="V282" s="7">
        <f>(_FV(Table1[[#This Row],[Company]],"52 week high",TRUE)-_FV(Table1[[#This Row],[Company]],"Price"))/_FV(Table1[[#This Row],[Company]],"Price",TRUE)</f>
        <v>7.5041956365380122E-2</v>
      </c>
      <c r="W282" s="7">
        <f>((_FV(Table1[[#This Row],[Company]],"Price")-_FV(Table1[[#This Row],[Company]],"52 week low",TRUE))/(Table1[year range]*_FV(Table1[[#This Row],[Company]],"Price")))</f>
        <v>0.66595517609391641</v>
      </c>
      <c r="X282" s="7">
        <f>((_FV(Table1[[#This Row],[Company]],"Price")-_FV(Table1[[#This Row],[Company]],"Low",TRUE))/(_FV(Table1[[#This Row],[Company]],"High",TRUE)-_FV(Table1[[#This Row],[Company]],"Low",TRUE)))</f>
        <v>0.80208333333333437</v>
      </c>
      <c r="Y282" s="3">
        <f>_FV(Table1[[#This Row],[Company]],"Previous close",TRUE)</f>
        <v>125.17</v>
      </c>
      <c r="Z282" s="17">
        <f>_FV(Table1[[#This Row],[Company]],"Change")</f>
        <v>-0.04</v>
      </c>
      <c r="AA282" s="3">
        <f>_FV(Table1[[#This Row],[Company]],"Open")</f>
        <v>125.32</v>
      </c>
      <c r="AB282" s="1">
        <v>3.7366999999999997E-2</v>
      </c>
      <c r="AC282" s="6">
        <f>_FV(Table1[[#This Row],[Company]],"Volume")</f>
        <v>39774</v>
      </c>
      <c r="AD282" s="6">
        <f>_FV(Table1[[#This Row],[Company]],"Volume average",TRUE)</f>
        <v>422631.28571428597</v>
      </c>
      <c r="AE282" s="1" t="str">
        <f>_FV(Table1[[#This Row],[Company]],"Year founded",TRUE)</f>
        <v>1962</v>
      </c>
      <c r="AF282" s="6">
        <f>_FV(Table1[[#This Row],[Company]],"Shares outstanding",TRUE)</f>
        <v>73467817.723016694</v>
      </c>
      <c r="AG282" s="1" t="str">
        <f>_FV(Table1[[#This Row],[Company]],"Exchange")</f>
        <v>NYSE</v>
      </c>
      <c r="AH282" s="1" t="str">
        <f>_FV(Table1[[#This Row],[Company]],"Industry")</f>
        <v>REIT - Retail</v>
      </c>
    </row>
    <row r="283" spans="1:34" ht="16.5" x14ac:dyDescent="0.25">
      <c r="A283" s="1">
        <v>59</v>
      </c>
      <c r="B283" s="2" t="e" vm="284">
        <v>#VALUE!</v>
      </c>
      <c r="C283" s="1" t="str">
        <f>_FV(Table1[[#This Row],[Company]],"Ticker symbol",TRUE)</f>
        <v>QCOM</v>
      </c>
      <c r="D283" s="5">
        <f>_FV(Table1[[#This Row],[Company]],"P/E",TRUE)</f>
        <v>40.650407000000001</v>
      </c>
      <c r="E283" s="5">
        <f>_FV(Table1[[#This Row],[Company]],"Beta")</f>
        <v>1.5556700000000001</v>
      </c>
      <c r="F283" s="7">
        <f>ABS(_FV(Table1[[#This Row],[Company]],"Change (%)",TRUE)/_FV(Table1[[#This Row],[Company]],"Beta"))</f>
        <v>1.9669981422795323E-4</v>
      </c>
      <c r="G283" s="7">
        <f>_FV(Table1[[#This Row],[Company]],"Change (%)",TRUE)</f>
        <v>-3.0600000000000001E-4</v>
      </c>
      <c r="H283" s="7">
        <f>_FV(Table1[[#This Row],[Company]],"Volume")/_FV(Table1[[#This Row],[Company]],"Volume average",TRUE)</f>
        <v>0.36075239780352197</v>
      </c>
      <c r="I283" s="7">
        <f>(Table1[% volume]/(Table1[[#Totals],[% volume]]))</f>
        <v>1.2757556204476486</v>
      </c>
      <c r="J283" s="7">
        <f>_FV(Table1[[#This Row],[Company]],"Volume")/_FV(Table1[[#This Row],[Company]],"Shares outstanding",TRUE)</f>
        <v>1.0375195139015936E-3</v>
      </c>
      <c r="K283" s="7">
        <f>(_FV(Table1[[#This Row],[Company]],"52 week high",TRUE)-_FV(Table1[[#This Row],[Company]],"52 week low",TRUE))/_FV(Table1[[#This Row],[Company]],"Price")</f>
        <v>0.31677113591194006</v>
      </c>
      <c r="L283" s="7">
        <f>(_FV(Table1[[#This Row],[Company]],"High",TRUE)-_FV(Table1[[#This Row],[Company]],"Low",TRUE))/_FV(Table1[[#This Row],[Company]],"Price")</f>
        <v>5.6566274269987827E-3</v>
      </c>
      <c r="M283" s="7">
        <f>(Table1[day range]/Table1[year range])</f>
        <v>1.7857142857142395E-2</v>
      </c>
      <c r="N283" s="9">
        <f>_FV(Table1[[#This Row],[Company]],"Market cap",TRUE)</f>
        <v>96095722330.149994</v>
      </c>
      <c r="O283" s="9">
        <f>_FV(Table1[[#This Row],[Company]],"Previous close",TRUE)*_FV(Table1[[#This Row],[Company]],"Change (%)",TRUE)*_FV(Table1[[#This Row],[Company]],"Shares outstanding",TRUE)</f>
        <v>-29405291.033025984</v>
      </c>
      <c r="P283" s="7">
        <f>(_FV(Table1[[#This Row],[Company]],"Price")-_FV(Table1[[#This Row],[Company]],"52 week low",TRUE))/_FV(Table1[[#This Row],[Company]],"Price",TRUE)</f>
        <v>0.25760587066197821</v>
      </c>
      <c r="Q283" s="3">
        <f>_FV(Table1[[#This Row],[Company]],"52 week low",TRUE)</f>
        <v>48.56</v>
      </c>
      <c r="R283" s="3">
        <f>_FV(Table1[[#This Row],[Company]],"Low")</f>
        <v>65.180000000000007</v>
      </c>
      <c r="S283" s="14">
        <f>_FV(Table1[[#This Row],[Company]],"Price")</f>
        <v>65.41</v>
      </c>
      <c r="T283" s="3">
        <f>_FV(Table1[[#This Row],[Company]],"High")</f>
        <v>65.55</v>
      </c>
      <c r="U283" s="3">
        <f>_FV(Table1[[#This Row],[Company]],"52 week high",TRUE)</f>
        <v>69.28</v>
      </c>
      <c r="V283" s="7">
        <f>(_FV(Table1[[#This Row],[Company]],"52 week high",TRUE)-_FV(Table1[[#This Row],[Company]],"Price"))/_FV(Table1[[#This Row],[Company]],"Price",TRUE)</f>
        <v>5.9165265249961851E-2</v>
      </c>
      <c r="W283" s="7">
        <f>((_FV(Table1[[#This Row],[Company]],"Price")-_FV(Table1[[#This Row],[Company]],"52 week low",TRUE))/(Table1[year range]*_FV(Table1[[#This Row],[Company]],"Price")))</f>
        <v>0.81322393822393801</v>
      </c>
      <c r="X283" s="7">
        <f>((_FV(Table1[[#This Row],[Company]],"Price")-_FV(Table1[[#This Row],[Company]],"Low",TRUE))/(_FV(Table1[[#This Row],[Company]],"High",TRUE)-_FV(Table1[[#This Row],[Company]],"Low",TRUE)))</f>
        <v>0.62162162162161017</v>
      </c>
      <c r="Y283" s="3">
        <f>_FV(Table1[[#This Row],[Company]],"Previous close",TRUE)</f>
        <v>65.430000000000007</v>
      </c>
      <c r="Z283" s="17">
        <f>_FV(Table1[[#This Row],[Company]],"Change")</f>
        <v>-0.02</v>
      </c>
      <c r="AA283" s="3">
        <f>_FV(Table1[[#This Row],[Company]],"Open")</f>
        <v>65.209999999999994</v>
      </c>
      <c r="AB283" s="1">
        <v>0.39145099999999999</v>
      </c>
      <c r="AC283" s="6">
        <f>_FV(Table1[[#This Row],[Company]],"Volume")</f>
        <v>1523784</v>
      </c>
      <c r="AD283" s="6">
        <f>_FV(Table1[[#This Row],[Company]],"Volume average",TRUE)</f>
        <v>4223905.3968254002</v>
      </c>
      <c r="AE283" s="1" t="str">
        <f>_FV(Table1[[#This Row],[Company]],"Year founded",TRUE)</f>
        <v>1985</v>
      </c>
      <c r="AF283" s="6">
        <f>_FV(Table1[[#This Row],[Company]],"Shares outstanding",TRUE)</f>
        <v>1468679846.0973599</v>
      </c>
      <c r="AG283" s="1" t="str">
        <f>_FV(Table1[[#This Row],[Company]],"Exchange")</f>
        <v>NASDAQ</v>
      </c>
      <c r="AH283" s="1" t="str">
        <f>_FV(Table1[[#This Row],[Company]],"Industry")</f>
        <v>Semiconductors</v>
      </c>
    </row>
    <row r="284" spans="1:34" ht="16.5" x14ac:dyDescent="0.25">
      <c r="A284" s="1">
        <v>116</v>
      </c>
      <c r="B284" s="2" t="e" vm="285">
        <v>#VALUE!</v>
      </c>
      <c r="C284" s="1" t="str">
        <f>_FV(Table1[[#This Row],[Company]],"Ticker symbol",TRUE)</f>
        <v>NSC</v>
      </c>
      <c r="D284" s="5">
        <f>_FV(Table1[[#This Row],[Company]],"P/E",TRUE)</f>
        <v>8.6956520000000008</v>
      </c>
      <c r="E284" s="5">
        <f>_FV(Table1[[#This Row],[Company]],"Beta")</f>
        <v>1.3891199999999999</v>
      </c>
      <c r="F284" s="7">
        <f>ABS(_FV(Table1[[#This Row],[Company]],"Change (%)",TRUE)/_FV(Table1[[#This Row],[Company]],"Beta"))</f>
        <v>2.0804538124856025E-4</v>
      </c>
      <c r="G284" s="7">
        <f>_FV(Table1[[#This Row],[Company]],"Change (%)",TRUE)</f>
        <v>-2.8899999999999998E-4</v>
      </c>
      <c r="H284" s="7">
        <f>_FV(Table1[[#This Row],[Company]],"Volume")/_FV(Table1[[#This Row],[Company]],"Volume average",TRUE)</f>
        <v>0.12228200535671842</v>
      </c>
      <c r="I284" s="7">
        <f>(Table1[% volume]/(Table1[[#Totals],[% volume]]))</f>
        <v>0.4324349791249536</v>
      </c>
      <c r="J284" s="7">
        <f>_FV(Table1[[#This Row],[Company]],"Volume")/_FV(Table1[[#This Row],[Company]],"Shares outstanding",TRUE)</f>
        <v>7.2911375188345175E-4</v>
      </c>
      <c r="K284" s="7">
        <f>(_FV(Table1[[#This Row],[Company]],"52 week high",TRUE)-_FV(Table1[[#This Row],[Company]],"52 week low",TRUE))/_FV(Table1[[#This Row],[Company]],"Price")</f>
        <v>0.34388356243502377</v>
      </c>
      <c r="L284" s="7">
        <f>(_FV(Table1[[#This Row],[Company]],"High",TRUE)-_FV(Table1[[#This Row],[Company]],"Low",TRUE))/_FV(Table1[[#This Row],[Company]],"Price")</f>
        <v>7.935774517731288E-3</v>
      </c>
      <c r="M284" s="7">
        <f>(Table1[day range]/Table1[year range])</f>
        <v>2.3076923076922991E-2</v>
      </c>
      <c r="N284" s="9">
        <f>_FV(Table1[[#This Row],[Company]],"Market cap",TRUE)</f>
        <v>48414373900.936401</v>
      </c>
      <c r="O284" s="9">
        <f>_FV(Table1[[#This Row],[Company]],"Previous close",TRUE)*_FV(Table1[[#This Row],[Company]],"Change (%)",TRUE)*_FV(Table1[[#This Row],[Company]],"Shares outstanding",TRUE)</f>
        <v>-13991754.057370618</v>
      </c>
      <c r="P284" s="7">
        <f>(_FV(Table1[[#This Row],[Company]],"Price")-_FV(Table1[[#This Row],[Company]],"52 week low",TRUE))/_FV(Table1[[#This Row],[Company]],"Price",TRUE)</f>
        <v>0.33643294443802696</v>
      </c>
      <c r="Q284" s="3">
        <f>_FV(Table1[[#This Row],[Company]],"52 week low",TRUE)</f>
        <v>114.89</v>
      </c>
      <c r="R284" s="3">
        <f>_FV(Table1[[#This Row],[Company]],"Low")</f>
        <v>171.965</v>
      </c>
      <c r="S284" s="14">
        <f>_FV(Table1[[#This Row],[Company]],"Price")</f>
        <v>173.14</v>
      </c>
      <c r="T284" s="3">
        <f>_FV(Table1[[#This Row],[Company]],"High")</f>
        <v>173.339</v>
      </c>
      <c r="U284" s="3">
        <f>_FV(Table1[[#This Row],[Company]],"52 week high",TRUE)</f>
        <v>174.43</v>
      </c>
      <c r="V284" s="7">
        <f>(_FV(Table1[[#This Row],[Company]],"52 week high",TRUE)-_FV(Table1[[#This Row],[Company]],"Price"))/_FV(Table1[[#This Row],[Company]],"Price",TRUE)</f>
        <v>7.4506179969967687E-3</v>
      </c>
      <c r="W284" s="7">
        <f>((_FV(Table1[[#This Row],[Company]],"Price")-_FV(Table1[[#This Row],[Company]],"52 week low",TRUE))/(Table1[year range]*_FV(Table1[[#This Row],[Company]],"Price")))</f>
        <v>0.97833389318105435</v>
      </c>
      <c r="X284" s="7">
        <f>((_FV(Table1[[#This Row],[Company]],"Price")-_FV(Table1[[#This Row],[Company]],"Low",TRUE))/(_FV(Table1[[#This Row],[Company]],"High",TRUE)-_FV(Table1[[#This Row],[Company]],"Low",TRUE)))</f>
        <v>0.85516739446869505</v>
      </c>
      <c r="Y284" s="3">
        <f>_FV(Table1[[#This Row],[Company]],"Previous close",TRUE)</f>
        <v>173.19</v>
      </c>
      <c r="Z284" s="17">
        <f>_FV(Table1[[#This Row],[Company]],"Change")</f>
        <v>-0.05</v>
      </c>
      <c r="AA284" s="3">
        <f>_FV(Table1[[#This Row],[Company]],"Open")</f>
        <v>172.85</v>
      </c>
      <c r="AB284" s="1">
        <v>0.19925200000000001</v>
      </c>
      <c r="AC284" s="6">
        <f>_FV(Table1[[#This Row],[Company]],"Volume")</f>
        <v>203820</v>
      </c>
      <c r="AD284" s="6">
        <f>_FV(Table1[[#This Row],[Company]],"Volume average",TRUE)</f>
        <v>1666802.890625</v>
      </c>
      <c r="AE284" s="1" t="str">
        <f>_FV(Table1[[#This Row],[Company]],"Year founded",TRUE)</f>
        <v>1980</v>
      </c>
      <c r="AF284" s="6">
        <f>_FV(Table1[[#This Row],[Company]],"Shares outstanding",TRUE)</f>
        <v>279544857.67617297</v>
      </c>
      <c r="AG284" s="1" t="str">
        <f>_FV(Table1[[#This Row],[Company]],"Exchange")</f>
        <v>NYSE</v>
      </c>
      <c r="AH284" s="1" t="str">
        <f>_FV(Table1[[#This Row],[Company]],"Industry")</f>
        <v>Railroads</v>
      </c>
    </row>
    <row r="285" spans="1:34" ht="16.5" x14ac:dyDescent="0.25">
      <c r="A285" s="1">
        <v>362</v>
      </c>
      <c r="B285" s="2" t="e" vm="286">
        <v>#VALUE!</v>
      </c>
      <c r="C285" s="1" t="str">
        <f>_FV(Table1[[#This Row],[Company]],"Ticker symbol",TRUE)</f>
        <v>EXPD</v>
      </c>
      <c r="D285" s="5">
        <f>_FV(Table1[[#This Row],[Company]],"P/E",TRUE)</f>
        <v>26.385224000000001</v>
      </c>
      <c r="E285" s="5">
        <f>_FV(Table1[[#This Row],[Company]],"Beta")</f>
        <v>0.69473300000000004</v>
      </c>
      <c r="F285" s="7">
        <f>ABS(_FV(Table1[[#This Row],[Company]],"Change (%)",TRUE)/_FV(Table1[[#This Row],[Company]],"Beta"))</f>
        <v>3.9439612052399983E-4</v>
      </c>
      <c r="G285" s="7">
        <f>_FV(Table1[[#This Row],[Company]],"Change (%)",TRUE)</f>
        <v>-2.7399999999999999E-4</v>
      </c>
      <c r="H285" s="7">
        <f>_FV(Table1[[#This Row],[Company]],"Volume")/_FV(Table1[[#This Row],[Company]],"Volume average",TRUE)</f>
        <v>0.39589006167283919</v>
      </c>
      <c r="I285" s="7">
        <f>(Table1[% volume]/(Table1[[#Totals],[% volume]]))</f>
        <v>1.4000155628447495</v>
      </c>
      <c r="J285" s="7">
        <f>_FV(Table1[[#This Row],[Company]],"Volume")/_FV(Table1[[#This Row],[Company]],"Shares outstanding",TRUE)</f>
        <v>3.1631523582602251E-3</v>
      </c>
      <c r="K285" s="7">
        <f>(_FV(Table1[[#This Row],[Company]],"52 week high",TRUE)-_FV(Table1[[#This Row],[Company]],"52 week low",TRUE))/_FV(Table1[[#This Row],[Company]],"Price")</f>
        <v>0.32702331961591213</v>
      </c>
      <c r="L285" s="7">
        <f>(_FV(Table1[[#This Row],[Company]],"High",TRUE)-_FV(Table1[[#This Row],[Company]],"Low",TRUE))/_FV(Table1[[#This Row],[Company]],"Price")</f>
        <v>2.6200274348422446E-2</v>
      </c>
      <c r="M285" s="7">
        <f>(Table1[day range]/Table1[year range])</f>
        <v>8.0117449664429394E-2</v>
      </c>
      <c r="N285" s="9">
        <f>_FV(Table1[[#This Row],[Company]],"Market cap",TRUE)</f>
        <v>12735926163.91</v>
      </c>
      <c r="O285" s="9">
        <f>_FV(Table1[[#This Row],[Company]],"Previous close",TRUE)*_FV(Table1[[#This Row],[Company]],"Change (%)",TRUE)*_FV(Table1[[#This Row],[Company]],"Shares outstanding",TRUE)</f>
        <v>-3489643.7689113384</v>
      </c>
      <c r="P285" s="7">
        <f>(_FV(Table1[[#This Row],[Company]],"Price")-_FV(Table1[[#This Row],[Company]],"52 week low",TRUE))/_FV(Table1[[#This Row],[Company]],"Price",TRUE)</f>
        <v>0.25486968449931419</v>
      </c>
      <c r="Q285" s="3">
        <f>_FV(Table1[[#This Row],[Company]],"52 week low",TRUE)</f>
        <v>54.32</v>
      </c>
      <c r="R285" s="3">
        <f>_FV(Table1[[#This Row],[Company]],"Low")</f>
        <v>72.12</v>
      </c>
      <c r="S285" s="14">
        <f>_FV(Table1[[#This Row],[Company]],"Price")</f>
        <v>72.900000000000006</v>
      </c>
      <c r="T285" s="3">
        <f>_FV(Table1[[#This Row],[Company]],"High")</f>
        <v>74.03</v>
      </c>
      <c r="U285" s="3">
        <f>_FV(Table1[[#This Row],[Company]],"52 week high",TRUE)</f>
        <v>78.16</v>
      </c>
      <c r="V285" s="7">
        <f>(_FV(Table1[[#This Row],[Company]],"52 week high",TRUE)-_FV(Table1[[#This Row],[Company]],"Price"))/_FV(Table1[[#This Row],[Company]],"Price",TRUE)</f>
        <v>7.2153635116597947E-2</v>
      </c>
      <c r="W285" s="7">
        <f>((_FV(Table1[[#This Row],[Company]],"Price")-_FV(Table1[[#This Row],[Company]],"52 week low",TRUE))/(Table1[year range]*_FV(Table1[[#This Row],[Company]],"Price")))</f>
        <v>0.77936241610738288</v>
      </c>
      <c r="X285" s="7">
        <f>((_FV(Table1[[#This Row],[Company]],"Price")-_FV(Table1[[#This Row],[Company]],"Low",TRUE))/(_FV(Table1[[#This Row],[Company]],"High",TRUE)-_FV(Table1[[#This Row],[Company]],"Low",TRUE)))</f>
        <v>0.40837696335078666</v>
      </c>
      <c r="Y285" s="3">
        <f>_FV(Table1[[#This Row],[Company]],"Previous close",TRUE)</f>
        <v>72.92</v>
      </c>
      <c r="Z285" s="17">
        <f>_FV(Table1[[#This Row],[Company]],"Change")</f>
        <v>-0.02</v>
      </c>
      <c r="AA285" s="3">
        <f>_FV(Table1[[#This Row],[Company]],"Open")</f>
        <v>72.67</v>
      </c>
      <c r="AB285" s="1">
        <v>5.5806000000000001E-2</v>
      </c>
      <c r="AC285" s="6">
        <f>_FV(Table1[[#This Row],[Company]],"Volume")</f>
        <v>552464</v>
      </c>
      <c r="AD285" s="6">
        <f>_FV(Table1[[#This Row],[Company]],"Volume average",TRUE)</f>
        <v>1395498.5322580601</v>
      </c>
      <c r="AE285" s="1" t="str">
        <f>_FV(Table1[[#This Row],[Company]],"Year founded",TRUE)</f>
        <v>1979</v>
      </c>
      <c r="AF285" s="6">
        <f>_FV(Table1[[#This Row],[Company]],"Shares outstanding",TRUE)</f>
        <v>174656145.96695</v>
      </c>
      <c r="AG285" s="1" t="str">
        <f>_FV(Table1[[#This Row],[Company]],"Exchange")</f>
        <v>NASDAQ</v>
      </c>
      <c r="AH285" s="1" t="str">
        <f>_FV(Table1[[#This Row],[Company]],"Industry")</f>
        <v>Integrated Shipping &amp; Logistics</v>
      </c>
    </row>
    <row r="286" spans="1:34" ht="16.5" x14ac:dyDescent="0.25">
      <c r="A286" s="1">
        <v>306</v>
      </c>
      <c r="B286" s="2" t="e" vm="287">
        <v>#VALUE!</v>
      </c>
      <c r="C286" s="1" t="str">
        <f>_FV(Table1[[#This Row],[Company]],"Ticker symbol",TRUE)</f>
        <v>RSG</v>
      </c>
      <c r="D286" s="5">
        <f>_FV(Table1[[#This Row],[Company]],"P/E",TRUE)</f>
        <v>18.018018000000001</v>
      </c>
      <c r="E286" s="5">
        <f>_FV(Table1[[#This Row],[Company]],"Beta")</f>
        <v>0.60289099999999995</v>
      </c>
      <c r="F286" s="7">
        <f>ABS(_FV(Table1[[#This Row],[Company]],"Change (%)",TRUE)/_FV(Table1[[#This Row],[Company]],"Beta"))</f>
        <v>4.5447684573164969E-4</v>
      </c>
      <c r="G286" s="7">
        <f>_FV(Table1[[#This Row],[Company]],"Change (%)",TRUE)</f>
        <v>-2.7399999999999999E-4</v>
      </c>
      <c r="H286" s="7">
        <f>_FV(Table1[[#This Row],[Company]],"Volume")/_FV(Table1[[#This Row],[Company]],"Volume average",TRUE)</f>
        <v>0.12663518339015906</v>
      </c>
      <c r="I286" s="7">
        <f>(Table1[% volume]/(Table1[[#Totals],[% volume]]))</f>
        <v>0.44782944739955066</v>
      </c>
      <c r="J286" s="7">
        <f>_FV(Table1[[#This Row],[Company]],"Volume")/_FV(Table1[[#This Row],[Company]],"Shares outstanding",TRUE)</f>
        <v>5.4664675155122113E-4</v>
      </c>
      <c r="K286" s="7">
        <f>(_FV(Table1[[#This Row],[Company]],"52 week high",TRUE)-_FV(Table1[[#This Row],[Company]],"52 week low",TRUE))/_FV(Table1[[#This Row],[Company]],"Price")</f>
        <v>0.17916952642415926</v>
      </c>
      <c r="L286" s="7">
        <f>(_FV(Table1[[#This Row],[Company]],"High",TRUE)-_FV(Table1[[#This Row],[Company]],"Low",TRUE))/_FV(Table1[[#This Row],[Company]],"Price")</f>
        <v>6.1770761839396414E-3</v>
      </c>
      <c r="M286" s="7">
        <f>(Table1[day range]/Table1[year range])</f>
        <v>3.4476153993488051E-2</v>
      </c>
      <c r="N286" s="9">
        <f>_FV(Table1[[#This Row],[Company]],"Market cap",TRUE)</f>
        <v>23621004521.400002</v>
      </c>
      <c r="O286" s="9">
        <f>_FV(Table1[[#This Row],[Company]],"Previous close",TRUE)*_FV(Table1[[#This Row],[Company]],"Change (%)",TRUE)*_FV(Table1[[#This Row],[Company]],"Shares outstanding",TRUE)</f>
        <v>-6472155.238863592</v>
      </c>
      <c r="P286" s="7">
        <f>(_FV(Table1[[#This Row],[Company]],"Price")-_FV(Table1[[#This Row],[Company]],"52 week low",TRUE))/_FV(Table1[[#This Row],[Company]],"Price",TRUE)</f>
        <v>0.17285518188057647</v>
      </c>
      <c r="Q286" s="3">
        <f>_FV(Table1[[#This Row],[Company]],"52 week low",TRUE)</f>
        <v>60.2575</v>
      </c>
      <c r="R286" s="3">
        <f>_FV(Table1[[#This Row],[Company]],"Low")</f>
        <v>72.58</v>
      </c>
      <c r="S286" s="14">
        <f>_FV(Table1[[#This Row],[Company]],"Price")</f>
        <v>72.849999999999994</v>
      </c>
      <c r="T286" s="3">
        <f>_FV(Table1[[#This Row],[Company]],"High")</f>
        <v>73.03</v>
      </c>
      <c r="U286" s="3">
        <f>_FV(Table1[[#This Row],[Company]],"52 week high",TRUE)</f>
        <v>73.31</v>
      </c>
      <c r="V286" s="7">
        <f>(_FV(Table1[[#This Row],[Company]],"52 week high",TRUE)-_FV(Table1[[#This Row],[Company]],"Price"))/_FV(Table1[[#This Row],[Company]],"Price",TRUE)</f>
        <v>6.3143445435828137E-3</v>
      </c>
      <c r="W286" s="7">
        <f>((_FV(Table1[[#This Row],[Company]],"Price")-_FV(Table1[[#This Row],[Company]],"52 week low",TRUE))/(Table1[year range]*_FV(Table1[[#This Row],[Company]],"Price")))</f>
        <v>0.96475770925110083</v>
      </c>
      <c r="X286" s="7">
        <f>((_FV(Table1[[#This Row],[Company]],"Price")-_FV(Table1[[#This Row],[Company]],"Low",TRUE))/(_FV(Table1[[#This Row],[Company]],"High",TRUE)-_FV(Table1[[#This Row],[Company]],"Low",TRUE)))</f>
        <v>0.59999999999998732</v>
      </c>
      <c r="Y286" s="3">
        <f>_FV(Table1[[#This Row],[Company]],"Previous close",TRUE)</f>
        <v>72.87</v>
      </c>
      <c r="Z286" s="17">
        <f>_FV(Table1[[#This Row],[Company]],"Change")</f>
        <v>-0.02</v>
      </c>
      <c r="AA286" s="3">
        <f>_FV(Table1[[#This Row],[Company]],"Open")</f>
        <v>72.92</v>
      </c>
      <c r="AB286" s="1">
        <v>6.7330000000000001E-2</v>
      </c>
      <c r="AC286" s="6">
        <f>_FV(Table1[[#This Row],[Company]],"Volume")</f>
        <v>177197</v>
      </c>
      <c r="AD286" s="6">
        <f>_FV(Table1[[#This Row],[Company]],"Volume average",TRUE)</f>
        <v>1399271.4761904799</v>
      </c>
      <c r="AE286" s="1" t="str">
        <f>_FV(Table1[[#This Row],[Company]],"Year founded",TRUE)</f>
        <v>1996</v>
      </c>
      <c r="AF286" s="6">
        <f>_FV(Table1[[#This Row],[Company]],"Shares outstanding",TRUE)</f>
        <v>324152662.56895798</v>
      </c>
      <c r="AG286" s="1" t="str">
        <f>_FV(Table1[[#This Row],[Company]],"Exchange")</f>
        <v>NYSE</v>
      </c>
      <c r="AH286" s="1" t="str">
        <f>_FV(Table1[[#This Row],[Company]],"Industry")</f>
        <v>Waste Management</v>
      </c>
    </row>
    <row r="287" spans="1:34" ht="16.5" x14ac:dyDescent="0.25">
      <c r="A287" s="1">
        <v>276</v>
      </c>
      <c r="B287" s="2" t="e" vm="288">
        <v>#VALUE!</v>
      </c>
      <c r="C287" s="1" t="str">
        <f>_FV(Table1[[#This Row],[Company]],"Ticker symbol",TRUE)</f>
        <v>XLNX</v>
      </c>
      <c r="D287" s="5">
        <f>_FV(Table1[[#This Row],[Company]],"P/E",TRUE)</f>
        <v>34.129693000000003</v>
      </c>
      <c r="E287" s="5">
        <f>_FV(Table1[[#This Row],[Company]],"Beta")</f>
        <v>1.0293680000000001</v>
      </c>
      <c r="F287" s="7">
        <f>ABS(_FV(Table1[[#This Row],[Company]],"Change (%)",TRUE)/_FV(Table1[[#This Row],[Company]],"Beta"))</f>
        <v>2.6423980539515507E-4</v>
      </c>
      <c r="G287" s="7">
        <f>_FV(Table1[[#This Row],[Company]],"Change (%)",TRUE)</f>
        <v>-2.72E-4</v>
      </c>
      <c r="H287" s="7">
        <f>_FV(Table1[[#This Row],[Company]],"Volume")/_FV(Table1[[#This Row],[Company]],"Volume average",TRUE)</f>
        <v>0.1955857170421105</v>
      </c>
      <c r="I287" s="7">
        <f>(Table1[% volume]/(Table1[[#Totals],[% volume]]))</f>
        <v>0.69166436402081166</v>
      </c>
      <c r="J287" s="7">
        <f>_FV(Table1[[#This Row],[Company]],"Volume")/_FV(Table1[[#This Row],[Company]],"Shares outstanding",TRUE)</f>
        <v>1.4539558391992522E-3</v>
      </c>
      <c r="K287" s="7">
        <f>(_FV(Table1[[#This Row],[Company]],"52 week high",TRUE)-_FV(Table1[[#This Row],[Company]],"52 week low",TRUE))/_FV(Table1[[#This Row],[Company]],"Price")</f>
        <v>0.24380277853445925</v>
      </c>
      <c r="L287" s="7">
        <f>(_FV(Table1[[#This Row],[Company]],"High",TRUE)-_FV(Table1[[#This Row],[Company]],"Low",TRUE))/_FV(Table1[[#This Row],[Company]],"Price")</f>
        <v>1.0078997548352071E-2</v>
      </c>
      <c r="M287" s="7">
        <f>(Table1[day range]/Table1[year range])</f>
        <v>4.1340782122905539E-2</v>
      </c>
      <c r="N287" s="9">
        <f>_FV(Table1[[#This Row],[Company]],"Market cap",TRUE)</f>
        <v>18568913354.939999</v>
      </c>
      <c r="O287" s="9">
        <f>_FV(Table1[[#This Row],[Company]],"Previous close",TRUE)*_FV(Table1[[#This Row],[Company]],"Change (%)",TRUE)*_FV(Table1[[#This Row],[Company]],"Shares outstanding",TRUE)</f>
        <v>-5050744.432543681</v>
      </c>
      <c r="P287" s="7">
        <f>(_FV(Table1[[#This Row],[Company]],"Price")-_FV(Table1[[#This Row],[Company]],"52 week low",TRUE))/_FV(Table1[[#This Row],[Company]],"Price",TRUE)</f>
        <v>0.18114955053119047</v>
      </c>
      <c r="Q287" s="3">
        <f>_FV(Table1[[#This Row],[Company]],"52 week low",TRUE)</f>
        <v>60.12</v>
      </c>
      <c r="R287" s="3">
        <f>_FV(Table1[[#This Row],[Company]],"Low")</f>
        <v>72.94</v>
      </c>
      <c r="S287" s="14">
        <f>_FV(Table1[[#This Row],[Company]],"Price")</f>
        <v>73.42</v>
      </c>
      <c r="T287" s="3">
        <f>_FV(Table1[[#This Row],[Company]],"High")</f>
        <v>73.680000000000007</v>
      </c>
      <c r="U287" s="3">
        <f>_FV(Table1[[#This Row],[Company]],"52 week high",TRUE)</f>
        <v>78.02</v>
      </c>
      <c r="V287" s="7">
        <f>(_FV(Table1[[#This Row],[Company]],"52 week high",TRUE)-_FV(Table1[[#This Row],[Company]],"Price"))/_FV(Table1[[#This Row],[Company]],"Price",TRUE)</f>
        <v>6.2653228003268779E-2</v>
      </c>
      <c r="W287" s="7">
        <f>((_FV(Table1[[#This Row],[Company]],"Price")-_FV(Table1[[#This Row],[Company]],"52 week low",TRUE))/(Table1[year range]*_FV(Table1[[#This Row],[Company]],"Price")))</f>
        <v>0.74301675977653658</v>
      </c>
      <c r="X287" s="7">
        <f>((_FV(Table1[[#This Row],[Company]],"Price")-_FV(Table1[[#This Row],[Company]],"Low",TRUE))/(_FV(Table1[[#This Row],[Company]],"High",TRUE)-_FV(Table1[[#This Row],[Company]],"Low",TRUE)))</f>
        <v>0.64864864864864602</v>
      </c>
      <c r="Y287" s="3">
        <f>_FV(Table1[[#This Row],[Company]],"Previous close",TRUE)</f>
        <v>73.44</v>
      </c>
      <c r="Z287" s="17">
        <f>_FV(Table1[[#This Row],[Company]],"Change")</f>
        <v>-0.02</v>
      </c>
      <c r="AA287" s="3">
        <f>_FV(Table1[[#This Row],[Company]],"Open")</f>
        <v>73.42</v>
      </c>
      <c r="AB287" s="1">
        <v>7.8478999999999993E-2</v>
      </c>
      <c r="AC287" s="6">
        <f>_FV(Table1[[#This Row],[Company]],"Volume")</f>
        <v>367625</v>
      </c>
      <c r="AD287" s="6">
        <f>_FV(Table1[[#This Row],[Company]],"Volume average",TRUE)</f>
        <v>1879610.66666667</v>
      </c>
      <c r="AE287" s="1" t="str">
        <f>_FV(Table1[[#This Row],[Company]],"Year founded",TRUE)</f>
        <v>1984</v>
      </c>
      <c r="AF287" s="6">
        <f>_FV(Table1[[#This Row],[Company]],"Shares outstanding",TRUE)</f>
        <v>252844680.75898701</v>
      </c>
      <c r="AG287" s="1" t="str">
        <f>_FV(Table1[[#This Row],[Company]],"Exchange")</f>
        <v>NASDAQ</v>
      </c>
      <c r="AH287" s="1" t="str">
        <f>_FV(Table1[[#This Row],[Company]],"Industry")</f>
        <v>Semiconductors</v>
      </c>
    </row>
    <row r="288" spans="1:34" ht="16.5" x14ac:dyDescent="0.25">
      <c r="A288" s="1">
        <v>198</v>
      </c>
      <c r="B288" s="2" t="e" vm="289">
        <v>#VALUE!</v>
      </c>
      <c r="C288" s="1" t="str">
        <f>_FV(Table1[[#This Row],[Company]],"Ticker symbol",TRUE)</f>
        <v>PPG</v>
      </c>
      <c r="D288" s="5">
        <f>_FV(Table1[[#This Row],[Company]],"P/E",TRUE)</f>
        <v>22.321428999999998</v>
      </c>
      <c r="E288" s="5">
        <f>_FV(Table1[[#This Row],[Company]],"Beta")</f>
        <v>1.5117700000000001</v>
      </c>
      <c r="F288" s="7">
        <f>ABS(_FV(Table1[[#This Row],[Company]],"Change (%)",TRUE)/_FV(Table1[[#This Row],[Company]],"Beta"))</f>
        <v>1.2038868346375441E-4</v>
      </c>
      <c r="G288" s="7">
        <f>_FV(Table1[[#This Row],[Company]],"Change (%)",TRUE)</f>
        <v>-1.8200000000000001E-4</v>
      </c>
      <c r="H288" s="7">
        <f>_FV(Table1[[#This Row],[Company]],"Volume")/_FV(Table1[[#This Row],[Company]],"Volume average",TRUE)</f>
        <v>7.7426069170387593E-2</v>
      </c>
      <c r="I288" s="7">
        <f>(Table1[% volume]/(Table1[[#Totals],[% volume]]))</f>
        <v>0.27380758524323806</v>
      </c>
      <c r="J288" s="7">
        <f>_FV(Table1[[#This Row],[Company]],"Volume")/_FV(Table1[[#This Row],[Company]],"Shares outstanding",TRUE)</f>
        <v>5.948700516669144E-4</v>
      </c>
      <c r="K288" s="7">
        <f>(_FV(Table1[[#This Row],[Company]],"52 week high",TRUE)-_FV(Table1[[#This Row],[Company]],"52 week low",TRUE))/_FV(Table1[[#This Row],[Company]],"Price")</f>
        <v>0.1974686192468619</v>
      </c>
      <c r="L288" s="7">
        <f>(_FV(Table1[[#This Row],[Company]],"High",TRUE)-_FV(Table1[[#This Row],[Company]],"Low",TRUE))/_FV(Table1[[#This Row],[Company]],"Price")</f>
        <v>1.4371475350190998E-2</v>
      </c>
      <c r="M288" s="7">
        <f>(Table1[day range]/Table1[year range])</f>
        <v>7.2778527570625043E-2</v>
      </c>
      <c r="N288" s="9">
        <f>_FV(Table1[[#This Row],[Company]],"Market cap",TRUE)</f>
        <v>26551806189.84</v>
      </c>
      <c r="O288" s="9">
        <f>_FV(Table1[[#This Row],[Company]],"Previous close",TRUE)*_FV(Table1[[#This Row],[Company]],"Change (%)",TRUE)*_FV(Table1[[#This Row],[Company]],"Shares outstanding",TRUE)</f>
        <v>-4832428.7265508743</v>
      </c>
      <c r="P288" s="7">
        <f>(_FV(Table1[[#This Row],[Company]],"Price")-_FV(Table1[[#This Row],[Company]],"52 week low",TRUE))/_FV(Table1[[#This Row],[Company]],"Price",TRUE)</f>
        <v>8.7138439148626512E-2</v>
      </c>
      <c r="Q288" s="3">
        <f>_FV(Table1[[#This Row],[Company]],"52 week low",TRUE)</f>
        <v>100.36</v>
      </c>
      <c r="R288" s="3">
        <f>_FV(Table1[[#This Row],[Company]],"Low")</f>
        <v>108.58</v>
      </c>
      <c r="S288" s="14">
        <f>_FV(Table1[[#This Row],[Company]],"Price")</f>
        <v>109.94</v>
      </c>
      <c r="T288" s="3">
        <f>_FV(Table1[[#This Row],[Company]],"High")</f>
        <v>110.16</v>
      </c>
      <c r="U288" s="3">
        <f>_FV(Table1[[#This Row],[Company]],"52 week high",TRUE)</f>
        <v>122.0697</v>
      </c>
      <c r="V288" s="7">
        <f>(_FV(Table1[[#This Row],[Company]],"52 week high",TRUE)-_FV(Table1[[#This Row],[Company]],"Price"))/_FV(Table1[[#This Row],[Company]],"Price",TRUE)</f>
        <v>0.11033018009823541</v>
      </c>
      <c r="W288" s="7">
        <f>((_FV(Table1[[#This Row],[Company]],"Price")-_FV(Table1[[#This Row],[Company]],"52 week low",TRUE))/(Table1[year range]*_FV(Table1[[#This Row],[Company]],"Price")))</f>
        <v>0.44127740134594212</v>
      </c>
      <c r="X288" s="7">
        <f>((_FV(Table1[[#This Row],[Company]],"Price")-_FV(Table1[[#This Row],[Company]],"Low",TRUE))/(_FV(Table1[[#This Row],[Company]],"High",TRUE)-_FV(Table1[[#This Row],[Company]],"Low",TRUE)))</f>
        <v>0.86075949367088667</v>
      </c>
      <c r="Y288" s="3">
        <f>_FV(Table1[[#This Row],[Company]],"Previous close",TRUE)</f>
        <v>109.96</v>
      </c>
      <c r="Z288" s="17">
        <f>_FV(Table1[[#This Row],[Company]],"Change")</f>
        <v>-0.02</v>
      </c>
      <c r="AA288" s="3">
        <f>_FV(Table1[[#This Row],[Company]],"Open")</f>
        <v>110.16</v>
      </c>
      <c r="AB288" s="1">
        <v>0.114589</v>
      </c>
      <c r="AC288" s="6">
        <f>_FV(Table1[[#This Row],[Company]],"Volume")</f>
        <v>143642</v>
      </c>
      <c r="AD288" s="6">
        <f>_FV(Table1[[#This Row],[Company]],"Volume average",TRUE)</f>
        <v>1855214.9365079401</v>
      </c>
      <c r="AE288" s="1" t="str">
        <f>_FV(Table1[[#This Row],[Company]],"Year founded",TRUE)</f>
        <v>1883</v>
      </c>
      <c r="AF288" s="6">
        <f>_FV(Table1[[#This Row],[Company]],"Shares outstanding",TRUE)</f>
        <v>241467862.76682401</v>
      </c>
      <c r="AG288" s="1" t="str">
        <f>_FV(Table1[[#This Row],[Company]],"Exchange")</f>
        <v>NYSE</v>
      </c>
      <c r="AH288" s="1" t="str">
        <f>_FV(Table1[[#This Row],[Company]],"Industry")</f>
        <v>Specialty Chemicals</v>
      </c>
    </row>
    <row r="289" spans="1:34" ht="16.5" x14ac:dyDescent="0.25">
      <c r="A289" s="1">
        <v>387</v>
      </c>
      <c r="B289" s="2" t="e" vm="290">
        <v>#VALUE!</v>
      </c>
      <c r="C289" s="1" t="str">
        <f>_FV(Table1[[#This Row],[Company]],"Ticker symbol",TRUE)</f>
        <v>CNP</v>
      </c>
      <c r="D289" s="5">
        <f>_FV(Table1[[#This Row],[Company]],"P/E",TRUE)</f>
        <v>7.8740160000000001</v>
      </c>
      <c r="E289" s="5">
        <f>_FV(Table1[[#This Row],[Company]],"Beta")</f>
        <v>0.51466699999999999</v>
      </c>
      <c r="F289" s="7">
        <f>ABS(_FV(Table1[[#This Row],[Company]],"Change (%)",TRUE)/_FV(Table1[[#This Row],[Company]],"Beta"))</f>
        <v>3.4391169435771089E-4</v>
      </c>
      <c r="G289" s="7">
        <f>_FV(Table1[[#This Row],[Company]],"Change (%)",TRUE)</f>
        <v>-1.7699999999999999E-4</v>
      </c>
      <c r="H289" s="7">
        <f>_FV(Table1[[#This Row],[Company]],"Volume")/_FV(Table1[[#This Row],[Company]],"Volume average",TRUE)</f>
        <v>0.10517391466217377</v>
      </c>
      <c r="I289" s="7">
        <f>(Table1[% volume]/(Table1[[#Totals],[% volume]]))</f>
        <v>0.37193436155018006</v>
      </c>
      <c r="J289" s="7">
        <f>_FV(Table1[[#This Row],[Company]],"Volume")/_FV(Table1[[#This Row],[Company]],"Shares outstanding",TRUE)</f>
        <v>9.1834547363670146E-4</v>
      </c>
      <c r="K289" s="7">
        <f>(_FV(Table1[[#This Row],[Company]],"52 week high",TRUE)-_FV(Table1[[#This Row],[Company]],"52 week low",TRUE))/_FV(Table1[[#This Row],[Company]],"Price")</f>
        <v>0.19954006722094464</v>
      </c>
      <c r="L289" s="7">
        <f>(_FV(Table1[[#This Row],[Company]],"High",TRUE)-_FV(Table1[[#This Row],[Company]],"Low",TRUE))/_FV(Table1[[#This Row],[Company]],"Price")</f>
        <v>7.9603750221122031E-3</v>
      </c>
      <c r="M289" s="7">
        <f>(Table1[day range]/Table1[year range])</f>
        <v>3.9893617021276848E-2</v>
      </c>
      <c r="N289" s="9">
        <f>_FV(Table1[[#This Row],[Company]],"Market cap",TRUE)</f>
        <v>12191391770.75</v>
      </c>
      <c r="O289" s="9">
        <f>_FV(Table1[[#This Row],[Company]],"Previous close",TRUE)*_FV(Table1[[#This Row],[Company]],"Change (%)",TRUE)*_FV(Table1[[#This Row],[Company]],"Shares outstanding",TRUE)</f>
        <v>-2157876.3434227514</v>
      </c>
      <c r="P289" s="7">
        <f>(_FV(Table1[[#This Row],[Company]],"Price")-_FV(Table1[[#This Row],[Company]],"52 week low",TRUE))/_FV(Table1[[#This Row],[Company]],"Price",TRUE)</f>
        <v>0.12223598089510002</v>
      </c>
      <c r="Q289" s="3">
        <f>_FV(Table1[[#This Row],[Company]],"52 week low",TRUE)</f>
        <v>24.81</v>
      </c>
      <c r="R289" s="3">
        <f>_FV(Table1[[#This Row],[Company]],"Low")</f>
        <v>28.08</v>
      </c>
      <c r="S289" s="14">
        <f>_FV(Table1[[#This Row],[Company]],"Price")</f>
        <v>28.265000000000001</v>
      </c>
      <c r="T289" s="3">
        <f>_FV(Table1[[#This Row],[Company]],"High")</f>
        <v>28.305</v>
      </c>
      <c r="U289" s="3">
        <f>_FV(Table1[[#This Row],[Company]],"52 week high",TRUE)</f>
        <v>30.45</v>
      </c>
      <c r="V289" s="7">
        <f>(_FV(Table1[[#This Row],[Company]],"52 week high",TRUE)-_FV(Table1[[#This Row],[Company]],"Price"))/_FV(Table1[[#This Row],[Company]],"Price",TRUE)</f>
        <v>7.7304086325844637E-2</v>
      </c>
      <c r="W289" s="7">
        <f>((_FV(Table1[[#This Row],[Company]],"Price")-_FV(Table1[[#This Row],[Company]],"52 week low",TRUE))/(Table1[year range]*_FV(Table1[[#This Row],[Company]],"Price")))</f>
        <v>0.61258865248226979</v>
      </c>
      <c r="X289" s="7">
        <f>((_FV(Table1[[#This Row],[Company]],"Price")-_FV(Table1[[#This Row],[Company]],"Low",TRUE))/(_FV(Table1[[#This Row],[Company]],"High",TRUE)-_FV(Table1[[#This Row],[Company]],"Low",TRUE)))</f>
        <v>0.82222222222222718</v>
      </c>
      <c r="Y289" s="3">
        <f>_FV(Table1[[#This Row],[Company]],"Previous close",TRUE)</f>
        <v>28.27</v>
      </c>
      <c r="Z289" s="17">
        <f>_FV(Table1[[#This Row],[Company]],"Change")</f>
        <v>-5.0000000000000001E-3</v>
      </c>
      <c r="AA289" s="3">
        <f>_FV(Table1[[#This Row],[Company]],"Open")</f>
        <v>28.25</v>
      </c>
      <c r="AB289" s="1">
        <v>5.0473999999999998E-2</v>
      </c>
      <c r="AC289" s="6">
        <f>_FV(Table1[[#This Row],[Company]],"Volume")</f>
        <v>396035</v>
      </c>
      <c r="AD289" s="6">
        <f>_FV(Table1[[#This Row],[Company]],"Volume average",TRUE)</f>
        <v>3765524.9523809501</v>
      </c>
      <c r="AE289" s="1" t="str">
        <f>_FV(Table1[[#This Row],[Company]],"Year founded",TRUE)</f>
        <v>2001</v>
      </c>
      <c r="AF289" s="6">
        <f>_FV(Table1[[#This Row],[Company]],"Shares outstanding",TRUE)</f>
        <v>431248382.41068298</v>
      </c>
      <c r="AG289" s="1" t="str">
        <f>_FV(Table1[[#This Row],[Company]],"Exchange")</f>
        <v>NYSE</v>
      </c>
      <c r="AH289" s="1" t="str">
        <f>_FV(Table1[[#This Row],[Company]],"Industry")</f>
        <v>Utilities - Regulated Gas</v>
      </c>
    </row>
    <row r="290" spans="1:34" ht="16.5" x14ac:dyDescent="0.25">
      <c r="A290" s="1">
        <v>228</v>
      </c>
      <c r="B290" s="2" t="e" vm="291">
        <v>#VALUE!</v>
      </c>
      <c r="C290" s="1" t="str">
        <f>_FV(Table1[[#This Row],[Company]],"Ticker symbol",TRUE)</f>
        <v>CCL</v>
      </c>
      <c r="D290" s="5">
        <f>_FV(Table1[[#This Row],[Company]],"P/E",TRUE)</f>
        <v>14.903130000000001</v>
      </c>
      <c r="E290" s="5">
        <f>_FV(Table1[[#This Row],[Company]],"Beta")</f>
        <v>0.85731100000000005</v>
      </c>
      <c r="F290" s="7">
        <f>ABS(_FV(Table1[[#This Row],[Company]],"Change (%)",TRUE)/_FV(Table1[[#This Row],[Company]],"Beta"))</f>
        <v>1.9829443457508418E-4</v>
      </c>
      <c r="G290" s="7">
        <f>_FV(Table1[[#This Row],[Company]],"Change (%)",TRUE)</f>
        <v>-1.7000000000000001E-4</v>
      </c>
      <c r="H290" s="7">
        <f>_FV(Table1[[#This Row],[Company]],"Volume")/_FV(Table1[[#This Row],[Company]],"Volume average",TRUE)</f>
        <v>0.28235830708088172</v>
      </c>
      <c r="I290" s="7">
        <f>(Table1[% volume]/(Table1[[#Totals],[% volume]]))</f>
        <v>0.99852474836412897</v>
      </c>
      <c r="J290" s="7">
        <f>_FV(Table1[[#This Row],[Company]],"Volume")/_FV(Table1[[#This Row],[Company]],"Shares outstanding",TRUE)</f>
        <v>7.9471407378221696E-4</v>
      </c>
      <c r="K290" s="7">
        <f>(_FV(Table1[[#This Row],[Company]],"52 week high",TRUE)-_FV(Table1[[#This Row],[Company]],"52 week low",TRUE))/_FV(Table1[[#This Row],[Company]],"Price")</f>
        <v>0.2769256987048398</v>
      </c>
      <c r="L290" s="7">
        <f>(_FV(Table1[[#This Row],[Company]],"High",TRUE)-_FV(Table1[[#This Row],[Company]],"Low",TRUE))/_FV(Table1[[#This Row],[Company]],"Price")</f>
        <v>1.1162235855487408E-2</v>
      </c>
      <c r="M290" s="7">
        <f>(Table1[day range]/Table1[year range])</f>
        <v>4.0307692307692378E-2</v>
      </c>
      <c r="N290" s="9">
        <f>_FV(Table1[[#This Row],[Company]],"Market cap",TRUE)</f>
        <v>43282351508.255997</v>
      </c>
      <c r="O290" s="9">
        <f>_FV(Table1[[#This Row],[Company]],"Previous close",TRUE)*_FV(Table1[[#This Row],[Company]],"Change (%)",TRUE)*_FV(Table1[[#This Row],[Company]],"Shares outstanding",TRUE)</f>
        <v>-7357999.7564035179</v>
      </c>
      <c r="P290" s="7">
        <f>(_FV(Table1[[#This Row],[Company]],"Price")-_FV(Table1[[#This Row],[Company]],"52 week low",TRUE))/_FV(Table1[[#This Row],[Company]],"Price",TRUE)</f>
        <v>3.800272665303335E-2</v>
      </c>
      <c r="Q290" s="3">
        <f>_FV(Table1[[#This Row],[Company]],"52 week low",TRUE)</f>
        <v>56.45</v>
      </c>
      <c r="R290" s="3">
        <f>_FV(Table1[[#This Row],[Company]],"Low")</f>
        <v>58.604999999999997</v>
      </c>
      <c r="S290" s="14">
        <f>_FV(Table1[[#This Row],[Company]],"Price")</f>
        <v>58.68</v>
      </c>
      <c r="T290" s="3">
        <f>_FV(Table1[[#This Row],[Company]],"High")</f>
        <v>59.26</v>
      </c>
      <c r="U290" s="3">
        <f>_FV(Table1[[#This Row],[Company]],"52 week high",TRUE)</f>
        <v>72.7</v>
      </c>
      <c r="V290" s="7">
        <f>(_FV(Table1[[#This Row],[Company]],"52 week high",TRUE)-_FV(Table1[[#This Row],[Company]],"Price"))/_FV(Table1[[#This Row],[Company]],"Price",TRUE)</f>
        <v>0.23892297205180646</v>
      </c>
      <c r="W290" s="7">
        <f>((_FV(Table1[[#This Row],[Company]],"Price")-_FV(Table1[[#This Row],[Company]],"52 week low",TRUE))/(Table1[year range]*_FV(Table1[[#This Row],[Company]],"Price")))</f>
        <v>0.13723076923076905</v>
      </c>
      <c r="X290" s="7">
        <f>((_FV(Table1[[#This Row],[Company]],"Price")-_FV(Table1[[#This Row],[Company]],"Low",TRUE))/(_FV(Table1[[#This Row],[Company]],"High",TRUE)-_FV(Table1[[#This Row],[Company]],"Low",TRUE)))</f>
        <v>0.11450381679389728</v>
      </c>
      <c r="Y290" s="3">
        <f>_FV(Table1[[#This Row],[Company]],"Previous close",TRUE)</f>
        <v>58.69</v>
      </c>
      <c r="Z290" s="17">
        <f>_FV(Table1[[#This Row],[Company]],"Change")</f>
        <v>-0.01</v>
      </c>
      <c r="AA290" s="3">
        <f>_FV(Table1[[#This Row],[Company]],"Open")</f>
        <v>59.13</v>
      </c>
      <c r="AB290" s="1">
        <v>9.7226000000000007E-2</v>
      </c>
      <c r="AC290" s="6">
        <f>_FV(Table1[[#This Row],[Company]],"Volume")</f>
        <v>586081</v>
      </c>
      <c r="AD290" s="6">
        <f>_FV(Table1[[#This Row],[Company]],"Volume average",TRUE)</f>
        <v>2075664.0952381</v>
      </c>
      <c r="AE290" s="1" t="str">
        <f>_FV(Table1[[#This Row],[Company]],"Year founded",TRUE)</f>
        <v>1972</v>
      </c>
      <c r="AF290" s="6">
        <f>_FV(Table1[[#This Row],[Company]],"Shares outstanding",TRUE)</f>
        <v>737474041.71504498</v>
      </c>
      <c r="AG290" s="1" t="str">
        <f>_FV(Table1[[#This Row],[Company]],"Exchange")</f>
        <v>NYSE</v>
      </c>
      <c r="AH290" s="1" t="str">
        <f>_FV(Table1[[#This Row],[Company]],"Industry")</f>
        <v>Leisure</v>
      </c>
    </row>
    <row r="291" spans="1:34" ht="16.5" x14ac:dyDescent="0.25">
      <c r="A291" s="1">
        <v>378</v>
      </c>
      <c r="B291" s="2" t="e" vm="292">
        <v>#VALUE!</v>
      </c>
      <c r="C291" s="1" t="str">
        <f>_FV(Table1[[#This Row],[Company]],"Ticker symbol",TRUE)</f>
        <v>COO</v>
      </c>
      <c r="D291" s="5">
        <f>_FV(Table1[[#This Row],[Company]],"P/E",TRUE)</f>
        <v>99.009900999999999</v>
      </c>
      <c r="E291" s="5">
        <f>_FV(Table1[[#This Row],[Company]],"Beta")</f>
        <v>0.65735100000000002</v>
      </c>
      <c r="F291" s="7">
        <f>ABS(_FV(Table1[[#This Row],[Company]],"Change (%)",TRUE)/_FV(Table1[[#This Row],[Company]],"Beta"))</f>
        <v>1.764658454919822E-4</v>
      </c>
      <c r="G291" s="7">
        <f>_FV(Table1[[#This Row],[Company]],"Change (%)",TRUE)</f>
        <v>-1.1599999999999999E-4</v>
      </c>
      <c r="H291" s="7">
        <f>_FV(Table1[[#This Row],[Company]],"Volume")/_FV(Table1[[#This Row],[Company]],"Volume average",TRUE)</f>
        <v>0.13414769746782298</v>
      </c>
      <c r="I291" s="7">
        <f>(Table1[% volume]/(Table1[[#Totals],[% volume]]))</f>
        <v>0.47439651144853773</v>
      </c>
      <c r="J291" s="7">
        <f>_FV(Table1[[#This Row],[Company]],"Volume")/_FV(Table1[[#This Row],[Company]],"Shares outstanding",TRUE)</f>
        <v>1.1529829063708248E-3</v>
      </c>
      <c r="K291" s="7">
        <f>(_FV(Table1[[#This Row],[Company]],"52 week high",TRUE)-_FV(Table1[[#This Row],[Company]],"52 week low",TRUE))/_FV(Table1[[#This Row],[Company]],"Price")</f>
        <v>0.17513202858030444</v>
      </c>
      <c r="L291" s="7">
        <f>(_FV(Table1[[#This Row],[Company]],"High",TRUE)-_FV(Table1[[#This Row],[Company]],"Low",TRUE))/_FV(Table1[[#This Row],[Company]],"Price")</f>
        <v>1.3338769804287056E-2</v>
      </c>
      <c r="M291" s="7">
        <f>(Table1[day range]/Table1[year range])</f>
        <v>7.6164079822616471E-2</v>
      </c>
      <c r="N291" s="9">
        <f>_FV(Table1[[#This Row],[Company]],"Market cap",TRUE)</f>
        <v>12561835669.870501</v>
      </c>
      <c r="O291" s="9">
        <f>_FV(Table1[[#This Row],[Company]],"Previous close",TRUE)*_FV(Table1[[#This Row],[Company]],"Change (%)",TRUE)*_FV(Table1[[#This Row],[Company]],"Shares outstanding",TRUE)</f>
        <v>-1457172.9377049792</v>
      </c>
      <c r="P291" s="7">
        <f>(_FV(Table1[[#This Row],[Company]],"Price")-_FV(Table1[[#This Row],[Company]],"52 week low",TRUE))/_FV(Table1[[#This Row],[Company]],"Price",TRUE)</f>
        <v>0.15940509474992229</v>
      </c>
      <c r="Q291" s="3">
        <f>_FV(Table1[[#This Row],[Company]],"52 week low",TRUE)</f>
        <v>216.47</v>
      </c>
      <c r="R291" s="3">
        <f>_FV(Table1[[#This Row],[Company]],"Low")</f>
        <v>255.5</v>
      </c>
      <c r="S291" s="14">
        <f>_FV(Table1[[#This Row],[Company]],"Price")</f>
        <v>257.52</v>
      </c>
      <c r="T291" s="3">
        <f>_FV(Table1[[#This Row],[Company]],"High")</f>
        <v>258.935</v>
      </c>
      <c r="U291" s="3">
        <f>_FV(Table1[[#This Row],[Company]],"52 week high",TRUE)</f>
        <v>261.57</v>
      </c>
      <c r="V291" s="7">
        <f>(_FV(Table1[[#This Row],[Company]],"52 week high",TRUE)-_FV(Table1[[#This Row],[Company]],"Price"))/_FV(Table1[[#This Row],[Company]],"Price",TRUE)</f>
        <v>1.572693383038215E-2</v>
      </c>
      <c r="W291" s="7">
        <f>((_FV(Table1[[#This Row],[Company]],"Price")-_FV(Table1[[#This Row],[Company]],"52 week low",TRUE))/(Table1[year range]*_FV(Table1[[#This Row],[Company]],"Price")))</f>
        <v>0.91019955654101969</v>
      </c>
      <c r="X291" s="7">
        <f>((_FV(Table1[[#This Row],[Company]],"Price")-_FV(Table1[[#This Row],[Company]],"Low",TRUE))/(_FV(Table1[[#This Row],[Company]],"High",TRUE)-_FV(Table1[[#This Row],[Company]],"Low",TRUE)))</f>
        <v>0.58806404657932476</v>
      </c>
      <c r="Y291" s="3">
        <f>_FV(Table1[[#This Row],[Company]],"Previous close",TRUE)</f>
        <v>257.55</v>
      </c>
      <c r="Z291" s="17">
        <f>_FV(Table1[[#This Row],[Company]],"Change")</f>
        <v>-0.03</v>
      </c>
      <c r="AA291" s="3">
        <f>_FV(Table1[[#This Row],[Company]],"Open")</f>
        <v>257.89999999999998</v>
      </c>
      <c r="AB291" s="1">
        <v>5.2017000000000001E-2</v>
      </c>
      <c r="AC291" s="6">
        <f>_FV(Table1[[#This Row],[Company]],"Volume")</f>
        <v>56236</v>
      </c>
      <c r="AD291" s="6">
        <f>_FV(Table1[[#This Row],[Company]],"Volume average",TRUE)</f>
        <v>419209.58064516098</v>
      </c>
      <c r="AE291" s="1" t="str">
        <f>_FV(Table1[[#This Row],[Company]],"Year founded",TRUE)</f>
        <v>1980</v>
      </c>
      <c r="AF291" s="6">
        <f>_FV(Table1[[#This Row],[Company]],"Shares outstanding",TRUE)</f>
        <v>48774357.095206797</v>
      </c>
      <c r="AG291" s="1" t="str">
        <f>_FV(Table1[[#This Row],[Company]],"Exchange")</f>
        <v>NYSE</v>
      </c>
      <c r="AH291" s="1" t="str">
        <f>_FV(Table1[[#This Row],[Company]],"Industry")</f>
        <v>Medical Instruments &amp; Supplies</v>
      </c>
    </row>
    <row r="292" spans="1:34" ht="16.5" x14ac:dyDescent="0.25">
      <c r="A292" s="1">
        <v>313</v>
      </c>
      <c r="B292" s="2" t="e" vm="293">
        <v>#VALUE!</v>
      </c>
      <c r="C292" s="1" t="str">
        <f>_FV(Table1[[#This Row],[Company]],"Ticker symbol",TRUE)</f>
        <v>AWK</v>
      </c>
      <c r="D292" s="5">
        <f>_FV(Table1[[#This Row],[Company]],"P/E",TRUE)</f>
        <v>33.670034000000001</v>
      </c>
      <c r="E292" s="5">
        <f>_FV(Table1[[#This Row],[Company]],"Beta")</f>
        <v>0.16547100000000001</v>
      </c>
      <c r="F292" s="7">
        <f>ABS(_FV(Table1[[#This Row],[Company]],"Change (%)",TRUE)/_FV(Table1[[#This Row],[Company]],"Beta"))</f>
        <v>3.444712366517396E-4</v>
      </c>
      <c r="G292" s="7">
        <f>_FV(Table1[[#This Row],[Company]],"Change (%)",TRUE)</f>
        <v>-5.7000000000000003E-5</v>
      </c>
      <c r="H292" s="7">
        <f>_FV(Table1[[#This Row],[Company]],"Volume")/_FV(Table1[[#This Row],[Company]],"Volume average",TRUE)</f>
        <v>0.12128833880946781</v>
      </c>
      <c r="I292" s="7">
        <f>(Table1[% volume]/(Table1[[#Totals],[% volume]]))</f>
        <v>0.42892100197546229</v>
      </c>
      <c r="J292" s="7">
        <f>_FV(Table1[[#This Row],[Company]],"Volume")/_FV(Table1[[#This Row],[Company]],"Shares outstanding",TRUE)</f>
        <v>5.1937456235326039E-4</v>
      </c>
      <c r="K292" s="7">
        <f>(_FV(Table1[[#This Row],[Company]],"52 week high",TRUE)-_FV(Table1[[#This Row],[Company]],"52 week low",TRUE))/_FV(Table1[[#This Row],[Company]],"Price")</f>
        <v>0.18531547889241939</v>
      </c>
      <c r="L292" s="7">
        <f>(_FV(Table1[[#This Row],[Company]],"High",TRUE)-_FV(Table1[[#This Row],[Company]],"Low",TRUE))/_FV(Table1[[#This Row],[Company]],"Price")</f>
        <v>7.0358601906491663E-3</v>
      </c>
      <c r="M292" s="7">
        <f>(Table1[day range]/Table1[year range])</f>
        <v>3.796693202694456E-2</v>
      </c>
      <c r="N292" s="9">
        <f>_FV(Table1[[#This Row],[Company]],"Market cap",TRUE)</f>
        <v>15888728189.940001</v>
      </c>
      <c r="O292" s="9">
        <f>_FV(Table1[[#This Row],[Company]],"Previous close",TRUE)*_FV(Table1[[#This Row],[Company]],"Change (%)",TRUE)*_FV(Table1[[#This Row],[Company]],"Shares outstanding",TRUE)</f>
        <v>-905657.50682658027</v>
      </c>
      <c r="P292" s="7">
        <f>(_FV(Table1[[#This Row],[Company]],"Price")-_FV(Table1[[#This Row],[Company]],"52 week low",TRUE))/_FV(Table1[[#This Row],[Company]],"Price",TRUE)</f>
        <v>0.13708579210167951</v>
      </c>
      <c r="Q292" s="3">
        <f>_FV(Table1[[#This Row],[Company]],"52 week low",TRUE)</f>
        <v>76.040000000000006</v>
      </c>
      <c r="R292" s="3">
        <f>_FV(Table1[[#This Row],[Company]],"Low")</f>
        <v>87.71</v>
      </c>
      <c r="S292" s="14">
        <f>_FV(Table1[[#This Row],[Company]],"Price")</f>
        <v>88.12</v>
      </c>
      <c r="T292" s="3">
        <f>_FV(Table1[[#This Row],[Company]],"High")</f>
        <v>88.33</v>
      </c>
      <c r="U292" s="3">
        <f>_FV(Table1[[#This Row],[Company]],"52 week high",TRUE)</f>
        <v>92.37</v>
      </c>
      <c r="V292" s="7">
        <f>(_FV(Table1[[#This Row],[Company]],"52 week high",TRUE)-_FV(Table1[[#This Row],[Company]],"Price"))/_FV(Table1[[#This Row],[Company]],"Price",TRUE)</f>
        <v>4.8229686790739898E-2</v>
      </c>
      <c r="W292" s="7">
        <f>((_FV(Table1[[#This Row],[Company]],"Price")-_FV(Table1[[#This Row],[Company]],"52 week low",TRUE))/(Table1[year range]*_FV(Table1[[#This Row],[Company]],"Price")))</f>
        <v>0.73974280465401099</v>
      </c>
      <c r="X292" s="7">
        <f>((_FV(Table1[[#This Row],[Company]],"Price")-_FV(Table1[[#This Row],[Company]],"Low",TRUE))/(_FV(Table1[[#This Row],[Company]],"High",TRUE)-_FV(Table1[[#This Row],[Company]],"Low",TRUE)))</f>
        <v>0.66129032258065779</v>
      </c>
      <c r="Y292" s="3">
        <f>_FV(Table1[[#This Row],[Company]],"Previous close",TRUE)</f>
        <v>88.125</v>
      </c>
      <c r="Z292" s="17">
        <f>_FV(Table1[[#This Row],[Company]],"Change")</f>
        <v>-5.0000000000000001E-3</v>
      </c>
      <c r="AA292" s="3">
        <f>_FV(Table1[[#This Row],[Company]],"Open")</f>
        <v>87.94</v>
      </c>
      <c r="AB292" s="1">
        <v>6.5458000000000002E-2</v>
      </c>
      <c r="AC292" s="6">
        <f>_FV(Table1[[#This Row],[Company]],"Volume")</f>
        <v>93642</v>
      </c>
      <c r="AD292" s="6">
        <f>_FV(Table1[[#This Row],[Company]],"Volume average",TRUE)</f>
        <v>772061.03174603195</v>
      </c>
      <c r="AE292" s="1" t="str">
        <f>_FV(Table1[[#This Row],[Company]],"Year founded",TRUE)</f>
        <v>1936</v>
      </c>
      <c r="AF292" s="6">
        <f>_FV(Table1[[#This Row],[Company]],"Shares outstanding",TRUE)</f>
        <v>180297624.85038301</v>
      </c>
      <c r="AG292" s="1" t="str">
        <f>_FV(Table1[[#This Row],[Company]],"Exchange")</f>
        <v>NYSE</v>
      </c>
      <c r="AH292" s="1" t="str">
        <f>_FV(Table1[[#This Row],[Company]],"Industry")</f>
        <v>Utilities - Regulated Water</v>
      </c>
    </row>
    <row r="293" spans="1:34" ht="16.5" x14ac:dyDescent="0.25">
      <c r="A293" s="1">
        <v>281</v>
      </c>
      <c r="B293" s="2" t="e" vm="294">
        <v>#VALUE!</v>
      </c>
      <c r="C293" s="1" t="str">
        <f>_FV(Table1[[#This Row],[Company]],"Ticker symbol",TRUE)</f>
        <v>TDG</v>
      </c>
      <c r="D293" s="5">
        <f>_FV(Table1[[#This Row],[Company]],"P/E",TRUE)</f>
        <v>27.322403999999999</v>
      </c>
      <c r="E293" s="5">
        <f>_FV(Table1[[#This Row],[Company]],"Beta")</f>
        <v>0.84981300000000004</v>
      </c>
      <c r="F293" s="7">
        <f>ABS(_FV(Table1[[#This Row],[Company]],"Change (%)",TRUE)/_FV(Table1[[#This Row],[Company]],"Beta"))</f>
        <v>0</v>
      </c>
      <c r="G293" s="7">
        <f>_FV(Table1[[#This Row],[Company]],"Change (%)",TRUE)</f>
        <v>0</v>
      </c>
      <c r="H293" s="7">
        <f>_FV(Table1[[#This Row],[Company]],"Volume")/_FV(Table1[[#This Row],[Company]],"Volume average",TRUE)</f>
        <v>0.24579822767572462</v>
      </c>
      <c r="I293" s="7">
        <f>(Table1[% volume]/(Table1[[#Totals],[% volume]]))</f>
        <v>0.8692346117798001</v>
      </c>
      <c r="J293" s="7">
        <f>_FV(Table1[[#This Row],[Company]],"Volume")/_FV(Table1[[#This Row],[Company]],"Shares outstanding",TRUE)</f>
        <v>1.5497548449010675E-3</v>
      </c>
      <c r="K293" s="7">
        <f>(_FV(Table1[[#This Row],[Company]],"52 week high",TRUE)-_FV(Table1[[#This Row],[Company]],"52 week low",TRUE))/_FV(Table1[[#This Row],[Company]],"Price")</f>
        <v>0.3553874176824996</v>
      </c>
      <c r="L293" s="7">
        <f>(_FV(Table1[[#This Row],[Company]],"High",TRUE)-_FV(Table1[[#This Row],[Company]],"Low",TRUE))/_FV(Table1[[#This Row],[Company]],"Price")</f>
        <v>1.2722432394563599E-2</v>
      </c>
      <c r="M293" s="7">
        <f>(Table1[day range]/Table1[year range])</f>
        <v>3.5798769910108982E-2</v>
      </c>
      <c r="N293" s="9">
        <f>_FV(Table1[[#This Row],[Company]],"Market cap",TRUE)</f>
        <v>18718707120.32</v>
      </c>
      <c r="O293" s="9">
        <f>_FV(Table1[[#This Row],[Company]],"Previous close",TRUE)*_FV(Table1[[#This Row],[Company]],"Change (%)",TRUE)*_FV(Table1[[#This Row],[Company]],"Shares outstanding",TRUE)</f>
        <v>0</v>
      </c>
      <c r="P293" s="7">
        <f>(_FV(Table1[[#This Row],[Company]],"Price")-_FV(Table1[[#This Row],[Company]],"52 week low",TRUE))/_FV(Table1[[#This Row],[Company]],"Price",TRUE)</f>
        <v>0.30063051702395971</v>
      </c>
      <c r="Q293" s="3">
        <f>_FV(Table1[[#This Row],[Company]],"52 week low",TRUE)</f>
        <v>249.57</v>
      </c>
      <c r="R293" s="3">
        <f>_FV(Table1[[#This Row],[Company]],"Low")</f>
        <v>355.46</v>
      </c>
      <c r="S293" s="14">
        <f>_FV(Table1[[#This Row],[Company]],"Price")</f>
        <v>356.85</v>
      </c>
      <c r="T293" s="3">
        <f>_FV(Table1[[#This Row],[Company]],"High")</f>
        <v>360</v>
      </c>
      <c r="U293" s="3">
        <f>_FV(Table1[[#This Row],[Company]],"52 week high",TRUE)</f>
        <v>376.39</v>
      </c>
      <c r="V293" s="7">
        <f>(_FV(Table1[[#This Row],[Company]],"52 week high",TRUE)-_FV(Table1[[#This Row],[Company]],"Price"))/_FV(Table1[[#This Row],[Company]],"Price",TRUE)</f>
        <v>5.47569006585399E-2</v>
      </c>
      <c r="W293" s="7">
        <f>((_FV(Table1[[#This Row],[Company]],"Price")-_FV(Table1[[#This Row],[Company]],"52 week low",TRUE))/(Table1[year range]*_FV(Table1[[#This Row],[Company]],"Price")))</f>
        <v>0.84592335593754953</v>
      </c>
      <c r="X293" s="7">
        <f>((_FV(Table1[[#This Row],[Company]],"Price")-_FV(Table1[[#This Row],[Company]],"Low",TRUE))/(_FV(Table1[[#This Row],[Company]],"High",TRUE)-_FV(Table1[[#This Row],[Company]],"Low",TRUE)))</f>
        <v>0.30616740088106542</v>
      </c>
      <c r="Y293" s="3">
        <f>_FV(Table1[[#This Row],[Company]],"Previous close",TRUE)</f>
        <v>356.85</v>
      </c>
      <c r="Z293" s="17">
        <f>_FV(Table1[[#This Row],[Company]],"Change")</f>
        <v>0</v>
      </c>
      <c r="AA293" s="3">
        <f>_FV(Table1[[#This Row],[Company]],"Open")</f>
        <v>357.22</v>
      </c>
      <c r="AB293" s="1">
        <v>7.6252E-2</v>
      </c>
      <c r="AC293" s="6">
        <f>_FV(Table1[[#This Row],[Company]],"Volume")</f>
        <v>81293</v>
      </c>
      <c r="AD293" s="6">
        <f>_FV(Table1[[#This Row],[Company]],"Volume average",TRUE)</f>
        <v>330730.61904761899</v>
      </c>
      <c r="AE293" s="1" t="str">
        <f>_FV(Table1[[#This Row],[Company]],"Year founded",TRUE)</f>
        <v>2003</v>
      </c>
      <c r="AF293" s="6">
        <f>_FV(Table1[[#This Row],[Company]],"Shares outstanding",TRUE)</f>
        <v>52455393.359450698</v>
      </c>
      <c r="AG293" s="1" t="str">
        <f>_FV(Table1[[#This Row],[Company]],"Exchange")</f>
        <v>NYSE</v>
      </c>
      <c r="AH293" s="1" t="str">
        <f>_FV(Table1[[#This Row],[Company]],"Industry")</f>
        <v>Aerospace &amp; Defense</v>
      </c>
    </row>
    <row r="294" spans="1:34" ht="16.5" x14ac:dyDescent="0.25">
      <c r="A294" s="1">
        <v>260</v>
      </c>
      <c r="B294" s="2" t="e" vm="295">
        <v>#VALUE!</v>
      </c>
      <c r="C294" s="1" t="str">
        <f>_FV(Table1[[#This Row],[Company]],"Ticker symbol",TRUE)</f>
        <v>NEM</v>
      </c>
      <c r="D294" s="5">
        <f>_FV(Table1[[#This Row],[Company]],"P/E",TRUE)</f>
        <v>156.25</v>
      </c>
      <c r="E294" s="5">
        <f>_FV(Table1[[#This Row],[Company]],"Beta")</f>
        <v>0.22201899999999999</v>
      </c>
      <c r="F294" s="7">
        <f>ABS(_FV(Table1[[#This Row],[Company]],"Change (%)",TRUE)/_FV(Table1[[#This Row],[Company]],"Beta"))</f>
        <v>0</v>
      </c>
      <c r="G294" s="7">
        <f>_FV(Table1[[#This Row],[Company]],"Change (%)",TRUE)</f>
        <v>0</v>
      </c>
      <c r="H294" s="7">
        <f>_FV(Table1[[#This Row],[Company]],"Volume")/_FV(Table1[[#This Row],[Company]],"Volume average",TRUE)</f>
        <v>0.47025184577626938</v>
      </c>
      <c r="I294" s="7">
        <f>(Table1[% volume]/(Table1[[#Totals],[% volume]]))</f>
        <v>1.6629866881763509</v>
      </c>
      <c r="J294" s="7">
        <f>_FV(Table1[[#This Row],[Company]],"Volume")/_FV(Table1[[#This Row],[Company]],"Shares outstanding",TRUE)</f>
        <v>3.3207052746933381E-3</v>
      </c>
      <c r="K294" s="7">
        <f>(_FV(Table1[[#This Row],[Company]],"52 week high",TRUE)-_FV(Table1[[#This Row],[Company]],"52 week low",TRUE))/_FV(Table1[[#This Row],[Company]],"Price")</f>
        <v>0.21753952843273239</v>
      </c>
      <c r="L294" s="7">
        <f>(_FV(Table1[[#This Row],[Company]],"High",TRUE)-_FV(Table1[[#This Row],[Company]],"Low",TRUE))/_FV(Table1[[#This Row],[Company]],"Price")</f>
        <v>9.6809986130375527E-3</v>
      </c>
      <c r="M294" s="7">
        <f>(Table1[day range]/Table1[year range])</f>
        <v>4.4502250615253647E-2</v>
      </c>
      <c r="N294" s="9">
        <f>_FV(Table1[[#This Row],[Company]],"Market cap",TRUE)</f>
        <v>19309034134.599998</v>
      </c>
      <c r="O294" s="9">
        <f>_FV(Table1[[#This Row],[Company]],"Previous close",TRUE)*_FV(Table1[[#This Row],[Company]],"Change (%)",TRUE)*_FV(Table1[[#This Row],[Company]],"Shares outstanding",TRUE)</f>
        <v>0</v>
      </c>
      <c r="P294" s="7">
        <f>(_FV(Table1[[#This Row],[Company]],"Price")-_FV(Table1[[#This Row],[Company]],"52 week low",TRUE))/_FV(Table1[[#This Row],[Company]],"Price",TRUE)</f>
        <v>5.1381414701803046E-2</v>
      </c>
      <c r="Q294" s="3">
        <f>_FV(Table1[[#This Row],[Company]],"52 week low",TRUE)</f>
        <v>34.197699999999998</v>
      </c>
      <c r="R294" s="3">
        <f>_FV(Table1[[#This Row],[Company]],"Low")</f>
        <v>36.049999999999997</v>
      </c>
      <c r="S294" s="14">
        <f>_FV(Table1[[#This Row],[Company]],"Price")</f>
        <v>36.049999999999997</v>
      </c>
      <c r="T294" s="3">
        <f>_FV(Table1[[#This Row],[Company]],"High")</f>
        <v>36.399000000000001</v>
      </c>
      <c r="U294" s="3">
        <f>_FV(Table1[[#This Row],[Company]],"52 week high",TRUE)</f>
        <v>42.04</v>
      </c>
      <c r="V294" s="7">
        <f>(_FV(Table1[[#This Row],[Company]],"52 week high",TRUE)-_FV(Table1[[#This Row],[Company]],"Price"))/_FV(Table1[[#This Row],[Company]],"Price",TRUE)</f>
        <v>0.16615811373092934</v>
      </c>
      <c r="W294" s="7">
        <f>((_FV(Table1[[#This Row],[Company]],"Price")-_FV(Table1[[#This Row],[Company]],"52 week low",TRUE))/(Table1[year range]*_FV(Table1[[#This Row],[Company]],"Price")))</f>
        <v>0.23619346365224478</v>
      </c>
      <c r="X294" s="7">
        <f>((_FV(Table1[[#This Row],[Company]],"Price")-_FV(Table1[[#This Row],[Company]],"Low",TRUE))/(_FV(Table1[[#This Row],[Company]],"High",TRUE)-_FV(Table1[[#This Row],[Company]],"Low",TRUE)))</f>
        <v>0</v>
      </c>
      <c r="Y294" s="3">
        <f>_FV(Table1[[#This Row],[Company]],"Previous close",TRUE)</f>
        <v>36.049999999999997</v>
      </c>
      <c r="Z294" s="17">
        <f>_FV(Table1[[#This Row],[Company]],"Change")</f>
        <v>0</v>
      </c>
      <c r="AA294" s="3">
        <f>_FV(Table1[[#This Row],[Company]],"Open")</f>
        <v>36.200000000000003</v>
      </c>
      <c r="AB294" s="1">
        <v>8.3766999999999994E-2</v>
      </c>
      <c r="AC294" s="6">
        <f>_FV(Table1[[#This Row],[Company]],"Volume")</f>
        <v>1778630</v>
      </c>
      <c r="AD294" s="6">
        <f>_FV(Table1[[#This Row],[Company]],"Volume average",TRUE)</f>
        <v>3782292.4375</v>
      </c>
      <c r="AE294" s="1" t="str">
        <f>_FV(Table1[[#This Row],[Company]],"Year founded",TRUE)</f>
        <v>1921</v>
      </c>
      <c r="AF294" s="6">
        <f>_FV(Table1[[#This Row],[Company]],"Shares outstanding",TRUE)</f>
        <v>535618145.20388401</v>
      </c>
      <c r="AG294" s="1" t="str">
        <f>_FV(Table1[[#This Row],[Company]],"Exchange")</f>
        <v>NYSE</v>
      </c>
      <c r="AH294" s="1" t="str">
        <f>_FV(Table1[[#This Row],[Company]],"Industry")</f>
        <v>Gold</v>
      </c>
    </row>
    <row r="295" spans="1:34" ht="16.5" x14ac:dyDescent="0.25">
      <c r="A295" s="1">
        <v>271</v>
      </c>
      <c r="B295" s="2" t="e" vm="296">
        <v>#VALUE!</v>
      </c>
      <c r="C295" s="1" t="str">
        <f>_FV(Table1[[#This Row],[Company]],"Ticker symbol",TRUE)</f>
        <v>ES</v>
      </c>
      <c r="D295" s="5">
        <f>_FV(Table1[[#This Row],[Company]],"P/E",TRUE)</f>
        <v>19.193857999999999</v>
      </c>
      <c r="E295" s="5">
        <f>_FV(Table1[[#This Row],[Company]],"Beta")</f>
        <v>0.306562</v>
      </c>
      <c r="F295" s="7">
        <f>ABS(_FV(Table1[[#This Row],[Company]],"Change (%)",TRUE)/_FV(Table1[[#This Row],[Company]],"Beta"))</f>
        <v>0</v>
      </c>
      <c r="G295" s="7">
        <f>_FV(Table1[[#This Row],[Company]],"Change (%)",TRUE)</f>
        <v>0</v>
      </c>
      <c r="H295" s="7">
        <f>_FV(Table1[[#This Row],[Company]],"Volume")/_FV(Table1[[#This Row],[Company]],"Volume average",TRUE)</f>
        <v>6.5542521474922927E-2</v>
      </c>
      <c r="I295" s="7">
        <f>(Table1[% volume]/(Table1[[#Totals],[% volume]]))</f>
        <v>0.23178290888445841</v>
      </c>
      <c r="J295" s="7">
        <f>_FV(Table1[[#This Row],[Company]],"Volume")/_FV(Table1[[#This Row],[Company]],"Shares outstanding",TRUE)</f>
        <v>4.1713266480002315E-4</v>
      </c>
      <c r="K295" s="7">
        <f>(_FV(Table1[[#This Row],[Company]],"52 week high",TRUE)-_FV(Table1[[#This Row],[Company]],"52 week low",TRUE))/_FV(Table1[[#This Row],[Company]],"Price")</f>
        <v>0.21954418757173319</v>
      </c>
      <c r="L295" s="7">
        <f>(_FV(Table1[[#This Row],[Company]],"High",TRUE)-_FV(Table1[[#This Row],[Company]],"Low",TRUE))/_FV(Table1[[#This Row],[Company]],"Price")</f>
        <v>7.8701426463354141E-3</v>
      </c>
      <c r="M295" s="7">
        <f>(Table1[day range]/Table1[year range])</f>
        <v>3.5847647498132684E-2</v>
      </c>
      <c r="N295" s="9">
        <f>_FV(Table1[[#This Row],[Company]],"Market cap",TRUE)</f>
        <v>19282501416.799999</v>
      </c>
      <c r="O295" s="9">
        <f>_FV(Table1[[#This Row],[Company]],"Previous close",TRUE)*_FV(Table1[[#This Row],[Company]],"Change (%)",TRUE)*_FV(Table1[[#This Row],[Company]],"Shares outstanding",TRUE)</f>
        <v>0</v>
      </c>
      <c r="P295" s="7">
        <f>(_FV(Table1[[#This Row],[Company]],"Price")-_FV(Table1[[#This Row],[Company]],"52 week low",TRUE))/_FV(Table1[[#This Row],[Company]],"Price",TRUE)</f>
        <v>0.13494015412362689</v>
      </c>
      <c r="Q295" s="3">
        <f>_FV(Table1[[#This Row],[Company]],"52 week low",TRUE)</f>
        <v>52.76</v>
      </c>
      <c r="R295" s="3">
        <f>_FV(Table1[[#This Row],[Company]],"Low")</f>
        <v>60.49</v>
      </c>
      <c r="S295" s="14">
        <f>_FV(Table1[[#This Row],[Company]],"Price")</f>
        <v>60.99</v>
      </c>
      <c r="T295" s="3">
        <f>_FV(Table1[[#This Row],[Company]],"High")</f>
        <v>60.97</v>
      </c>
      <c r="U295" s="3">
        <f>_FV(Table1[[#This Row],[Company]],"52 week high",TRUE)</f>
        <v>66.150000000000006</v>
      </c>
      <c r="V295" s="7">
        <f>(_FV(Table1[[#This Row],[Company]],"52 week high",TRUE)-_FV(Table1[[#This Row],[Company]],"Price"))/_FV(Table1[[#This Row],[Company]],"Price",TRUE)</f>
        <v>8.4604033448106311E-2</v>
      </c>
      <c r="W295" s="7">
        <f>((_FV(Table1[[#This Row],[Company]],"Price")-_FV(Table1[[#This Row],[Company]],"52 week low",TRUE))/(Table1[year range]*_FV(Table1[[#This Row],[Company]],"Price")))</f>
        <v>0.61463778939507085</v>
      </c>
      <c r="X295" s="7">
        <f>((_FV(Table1[[#This Row],[Company]],"Price")-_FV(Table1[[#This Row],[Company]],"Low",TRUE))/(_FV(Table1[[#This Row],[Company]],"High",TRUE)-_FV(Table1[[#This Row],[Company]],"Low",TRUE)))</f>
        <v>1.0416666666666734</v>
      </c>
      <c r="Y295" s="3">
        <f>_FV(Table1[[#This Row],[Company]],"Previous close",TRUE)</f>
        <v>60.99</v>
      </c>
      <c r="Z295" s="17">
        <f>_FV(Table1[[#This Row],[Company]],"Change")</f>
        <v>0</v>
      </c>
      <c r="AA295" s="3">
        <f>_FV(Table1[[#This Row],[Company]],"Open")</f>
        <v>60.74</v>
      </c>
      <c r="AB295" s="1">
        <v>7.9434000000000005E-2</v>
      </c>
      <c r="AC295" s="6">
        <f>_FV(Table1[[#This Row],[Company]],"Volume")</f>
        <v>131880</v>
      </c>
      <c r="AD295" s="6">
        <f>_FV(Table1[[#This Row],[Company]],"Volume average",TRUE)</f>
        <v>2012128.875</v>
      </c>
      <c r="AE295" s="1" t="e" vm="8">
        <f>_FV(Table1[[#This Row],[Company]],"Year founded",TRUE)</f>
        <v>#VALUE!</v>
      </c>
      <c r="AF295" s="6">
        <f>_FV(Table1[[#This Row],[Company]],"Shares outstanding",TRUE)</f>
        <v>316158409.85079497</v>
      </c>
      <c r="AG295" s="1" t="str">
        <f>_FV(Table1[[#This Row],[Company]],"Exchange")</f>
        <v>NYSE</v>
      </c>
      <c r="AH295" s="1" t="str">
        <f>_FV(Table1[[#This Row],[Company]],"Industry")</f>
        <v>Utilities - Regulated Electric</v>
      </c>
    </row>
    <row r="296" spans="1:34" ht="16.5" x14ac:dyDescent="0.25">
      <c r="A296" s="1">
        <v>170</v>
      </c>
      <c r="B296" s="2" t="e" vm="297">
        <v>#VALUE!</v>
      </c>
      <c r="C296" s="1" t="str">
        <f>_FV(Table1[[#This Row],[Company]],"Ticker symbol",TRUE)</f>
        <v>KMI</v>
      </c>
      <c r="D296" s="5">
        <f>_FV(Table1[[#This Row],[Company]],"P/E",TRUE)</f>
        <v>357.14285699999999</v>
      </c>
      <c r="E296" s="5">
        <f>_FV(Table1[[#This Row],[Company]],"Beta")</f>
        <v>0.67684599999999995</v>
      </c>
      <c r="F296" s="7">
        <f>ABS(_FV(Table1[[#This Row],[Company]],"Change (%)",TRUE)/_FV(Table1[[#This Row],[Company]],"Beta"))</f>
        <v>0</v>
      </c>
      <c r="G296" s="7">
        <f>_FV(Table1[[#This Row],[Company]],"Change (%)",TRUE)</f>
        <v>0</v>
      </c>
      <c r="H296" s="7">
        <f>_FV(Table1[[#This Row],[Company]],"Volume")/_FV(Table1[[#This Row],[Company]],"Volume average",TRUE)</f>
        <v>0.23718724847603989</v>
      </c>
      <c r="I296" s="7">
        <f>(Table1[% volume]/(Table1[[#Totals],[% volume]]))</f>
        <v>0.83878296356223603</v>
      </c>
      <c r="J296" s="7">
        <f>_FV(Table1[[#This Row],[Company]],"Volume")/_FV(Table1[[#This Row],[Company]],"Shares outstanding",TRUE)</f>
        <v>1.2980800638083515E-3</v>
      </c>
      <c r="K296" s="7">
        <f>(_FV(Table1[[#This Row],[Company]],"52 week high",TRUE)-_FV(Table1[[#This Row],[Company]],"52 week low",TRUE))/_FV(Table1[[#This Row],[Company]],"Price")</f>
        <v>0.28714524207011699</v>
      </c>
      <c r="L296" s="7">
        <f>(_FV(Table1[[#This Row],[Company]],"High",TRUE)-_FV(Table1[[#This Row],[Company]],"Low",TRUE))/_FV(Table1[[#This Row],[Company]],"Price")</f>
        <v>6.1213132999443209E-3</v>
      </c>
      <c r="M296" s="7">
        <f>(Table1[day range]/Table1[year range])</f>
        <v>2.1317829457364223E-2</v>
      </c>
      <c r="N296" s="9">
        <f>_FV(Table1[[#This Row],[Company]],"Market cap",TRUE)</f>
        <v>39711887315.150002</v>
      </c>
      <c r="O296" s="9">
        <f>_FV(Table1[[#This Row],[Company]],"Previous close",TRUE)*_FV(Table1[[#This Row],[Company]],"Change (%)",TRUE)*_FV(Table1[[#This Row],[Company]],"Shares outstanding",TRUE)</f>
        <v>0</v>
      </c>
      <c r="P296" s="7">
        <f>(_FV(Table1[[#This Row],[Company]],"Price")-_FV(Table1[[#This Row],[Company]],"52 week low",TRUE))/_FV(Table1[[#This Row],[Company]],"Price",TRUE)</f>
        <v>0.1825264329437952</v>
      </c>
      <c r="Q296" s="3">
        <f>_FV(Table1[[#This Row],[Company]],"52 week low",TRUE)</f>
        <v>14.69</v>
      </c>
      <c r="R296" s="3">
        <f>_FV(Table1[[#This Row],[Company]],"Low")</f>
        <v>17.89</v>
      </c>
      <c r="S296" s="14">
        <f>_FV(Table1[[#This Row],[Company]],"Price")</f>
        <v>17.97</v>
      </c>
      <c r="T296" s="3">
        <f>_FV(Table1[[#This Row],[Company]],"High")</f>
        <v>18</v>
      </c>
      <c r="U296" s="3">
        <f>_FV(Table1[[#This Row],[Company]],"52 week high",TRUE)</f>
        <v>19.850000000000001</v>
      </c>
      <c r="V296" s="7">
        <f>(_FV(Table1[[#This Row],[Company]],"52 week high",TRUE)-_FV(Table1[[#This Row],[Company]],"Price"))/_FV(Table1[[#This Row],[Company]],"Price",TRUE)</f>
        <v>0.10461880912632179</v>
      </c>
      <c r="W296" s="7">
        <f>((_FV(Table1[[#This Row],[Company]],"Price")-_FV(Table1[[#This Row],[Company]],"52 week low",TRUE))/(Table1[year range]*_FV(Table1[[#This Row],[Company]],"Price")))</f>
        <v>0.63565891472868186</v>
      </c>
      <c r="X296" s="7">
        <f>((_FV(Table1[[#This Row],[Company]],"Price")-_FV(Table1[[#This Row],[Company]],"Low",TRUE))/(_FV(Table1[[#This Row],[Company]],"High",TRUE)-_FV(Table1[[#This Row],[Company]],"Low",TRUE)))</f>
        <v>0.72727272727271552</v>
      </c>
      <c r="Y296" s="3">
        <f>_FV(Table1[[#This Row],[Company]],"Previous close",TRUE)</f>
        <v>17.97</v>
      </c>
      <c r="Z296" s="17">
        <f>_FV(Table1[[#This Row],[Company]],"Change")</f>
        <v>0</v>
      </c>
      <c r="AA296" s="3">
        <f>_FV(Table1[[#This Row],[Company]],"Open")</f>
        <v>17.920000000000002</v>
      </c>
      <c r="AB296" s="1">
        <v>0.14196800000000001</v>
      </c>
      <c r="AC296" s="6">
        <f>_FV(Table1[[#This Row],[Company]],"Volume")</f>
        <v>2868626</v>
      </c>
      <c r="AD296" s="6">
        <f>_FV(Table1[[#This Row],[Company]],"Volume average",TRUE)</f>
        <v>12094351.692307699</v>
      </c>
      <c r="AE296" s="1" t="str">
        <f>_FV(Table1[[#This Row],[Company]],"Year founded",TRUE)</f>
        <v>2006</v>
      </c>
      <c r="AF296" s="6">
        <f>_FV(Table1[[#This Row],[Company]],"Shares outstanding",TRUE)</f>
        <v>2209899127.1647201</v>
      </c>
      <c r="AG296" s="1" t="str">
        <f>_FV(Table1[[#This Row],[Company]],"Exchange")</f>
        <v>NYSE</v>
      </c>
      <c r="AH296" s="1" t="str">
        <f>_FV(Table1[[#This Row],[Company]],"Industry")</f>
        <v>Oil &amp; Gas Midstream</v>
      </c>
    </row>
    <row r="297" spans="1:34" ht="16.5" x14ac:dyDescent="0.25">
      <c r="A297" s="1">
        <v>123</v>
      </c>
      <c r="B297" s="2" t="e" vm="298">
        <v>#VALUE!</v>
      </c>
      <c r="C297" s="1" t="str">
        <f>_FV(Table1[[#This Row],[Company]],"Ticker symbol",TRUE)</f>
        <v>GM</v>
      </c>
      <c r="D297" s="5">
        <f>_FV(Table1[[#This Row],[Company]],"P/E",TRUE)</f>
        <v>172.413793</v>
      </c>
      <c r="E297" s="5">
        <f>_FV(Table1[[#This Row],[Company]],"Beta")</f>
        <v>1.5862639999999999</v>
      </c>
      <c r="F297" s="7">
        <f>ABS(_FV(Table1[[#This Row],[Company]],"Change (%)",TRUE)/_FV(Table1[[#This Row],[Company]],"Beta"))</f>
        <v>0</v>
      </c>
      <c r="G297" s="7">
        <f>_FV(Table1[[#This Row],[Company]],"Change (%)",TRUE)</f>
        <v>0</v>
      </c>
      <c r="H297" s="7">
        <f>_FV(Table1[[#This Row],[Company]],"Volume")/_FV(Table1[[#This Row],[Company]],"Volume average",TRUE)</f>
        <v>0.20436778012261361</v>
      </c>
      <c r="I297" s="7">
        <f>(Table1[% volume]/(Table1[[#Totals],[% volume]]))</f>
        <v>0.72272102893085233</v>
      </c>
      <c r="J297" s="7">
        <f>_FV(Table1[[#This Row],[Company]],"Volume")/_FV(Table1[[#This Row],[Company]],"Shares outstanding",TRUE)</f>
        <v>1.1528076415720707E-3</v>
      </c>
      <c r="K297" s="7">
        <f>(_FV(Table1[[#This Row],[Company]],"52 week high",TRUE)-_FV(Table1[[#This Row],[Company]],"52 week low",TRUE))/_FV(Table1[[#This Row],[Company]],"Price")</f>
        <v>0.32615057196062774</v>
      </c>
      <c r="L297" s="7">
        <f>(_FV(Table1[[#This Row],[Company]],"High",TRUE)-_FV(Table1[[#This Row],[Company]],"Low",TRUE))/_FV(Table1[[#This Row],[Company]],"Price")</f>
        <v>1.077414205905829E-2</v>
      </c>
      <c r="M297" s="7">
        <f>(Table1[day range]/Table1[year range])</f>
        <v>3.3034257748776608E-2</v>
      </c>
      <c r="N297" s="9">
        <f>_FV(Table1[[#This Row],[Company]],"Market cap",TRUE)</f>
        <v>52936529616.32</v>
      </c>
      <c r="O297" s="9">
        <f>_FV(Table1[[#This Row],[Company]],"Previous close",TRUE)*_FV(Table1[[#This Row],[Company]],"Change (%)",TRUE)*_FV(Table1[[#This Row],[Company]],"Shares outstanding",TRUE)</f>
        <v>0</v>
      </c>
      <c r="P297" s="7">
        <f>(_FV(Table1[[#This Row],[Company]],"Price")-_FV(Table1[[#This Row],[Company]],"52 week low",TRUE))/_FV(Table1[[#This Row],[Company]],"Price",TRUE)</f>
        <v>8.2202713487629767E-2</v>
      </c>
      <c r="Q297" s="3">
        <f>_FV(Table1[[#This Row],[Company]],"52 week low",TRUE)</f>
        <v>34.5</v>
      </c>
      <c r="R297" s="3">
        <f>_FV(Table1[[#This Row],[Company]],"Low")</f>
        <v>37.284999999999997</v>
      </c>
      <c r="S297" s="14">
        <f>_FV(Table1[[#This Row],[Company]],"Price")</f>
        <v>37.590000000000003</v>
      </c>
      <c r="T297" s="3">
        <f>_FV(Table1[[#This Row],[Company]],"High")</f>
        <v>37.69</v>
      </c>
      <c r="U297" s="3">
        <f>_FV(Table1[[#This Row],[Company]],"52 week high",TRUE)</f>
        <v>46.76</v>
      </c>
      <c r="V297" s="7">
        <f>(_FV(Table1[[#This Row],[Company]],"52 week high",TRUE)-_FV(Table1[[#This Row],[Company]],"Price"))/_FV(Table1[[#This Row],[Company]],"Price",TRUE)</f>
        <v>0.24394785847299796</v>
      </c>
      <c r="W297" s="7">
        <f>((_FV(Table1[[#This Row],[Company]],"Price")-_FV(Table1[[#This Row],[Company]],"52 week low",TRUE))/(Table1[year range]*_FV(Table1[[#This Row],[Company]],"Price")))</f>
        <v>0.25203915171288777</v>
      </c>
      <c r="X297" s="7">
        <f>((_FV(Table1[[#This Row],[Company]],"Price")-_FV(Table1[[#This Row],[Company]],"Low",TRUE))/(_FV(Table1[[#This Row],[Company]],"High",TRUE)-_FV(Table1[[#This Row],[Company]],"Low",TRUE)))</f>
        <v>0.7530864197531012</v>
      </c>
      <c r="Y297" s="3">
        <f>_FV(Table1[[#This Row],[Company]],"Previous close",TRUE)</f>
        <v>37.590000000000003</v>
      </c>
      <c r="Z297" s="17">
        <f>_FV(Table1[[#This Row],[Company]],"Change")</f>
        <v>0</v>
      </c>
      <c r="AA297" s="3">
        <f>_FV(Table1[[#This Row],[Company]],"Open")</f>
        <v>37.61</v>
      </c>
      <c r="AB297" s="1">
        <v>0.19358400000000001</v>
      </c>
      <c r="AC297" s="6">
        <f>_FV(Table1[[#This Row],[Company]],"Volume")</f>
        <v>1623454</v>
      </c>
      <c r="AD297" s="6">
        <f>_FV(Table1[[#This Row],[Company]],"Volume average",TRUE)</f>
        <v>7943786.4375</v>
      </c>
      <c r="AE297" s="1" t="str">
        <f>_FV(Table1[[#This Row],[Company]],"Year founded",TRUE)</f>
        <v>2009</v>
      </c>
      <c r="AF297" s="6">
        <f>_FV(Table1[[#This Row],[Company]],"Shares outstanding",TRUE)</f>
        <v>1408260963.4562399</v>
      </c>
      <c r="AG297" s="1" t="str">
        <f>_FV(Table1[[#This Row],[Company]],"Exchange")</f>
        <v>NYSE</v>
      </c>
      <c r="AH297" s="1" t="str">
        <f>_FV(Table1[[#This Row],[Company]],"Industry")</f>
        <v>Auto Manufacturers</v>
      </c>
    </row>
    <row r="298" spans="1:34" ht="16.5" x14ac:dyDescent="0.25">
      <c r="A298" s="1">
        <v>292</v>
      </c>
      <c r="B298" s="2" t="e" vm="299">
        <v>#VALUE!</v>
      </c>
      <c r="C298" s="1" t="str">
        <f>_FV(Table1[[#This Row],[Company]],"Ticker symbol",TRUE)</f>
        <v>SWKS</v>
      </c>
      <c r="D298" s="5">
        <f>_FV(Table1[[#This Row],[Company]],"P/E",TRUE)</f>
        <v>19.193857999999999</v>
      </c>
      <c r="E298" s="5">
        <f>_FV(Table1[[#This Row],[Company]],"Beta")</f>
        <v>0.54432599999999998</v>
      </c>
      <c r="F298" s="7">
        <f>ABS(_FV(Table1[[#This Row],[Company]],"Change (%)",TRUE)/_FV(Table1[[#This Row],[Company]],"Beta"))</f>
        <v>0</v>
      </c>
      <c r="G298" s="7">
        <f>_FV(Table1[[#This Row],[Company]],"Change (%)",TRUE)</f>
        <v>0</v>
      </c>
      <c r="H298" s="7">
        <f>_FV(Table1[[#This Row],[Company]],"Volume")/_FV(Table1[[#This Row],[Company]],"Volume average",TRUE)</f>
        <v>0.1101157424967288</v>
      </c>
      <c r="I298" s="7">
        <f>(Table1[% volume]/(Table1[[#Totals],[% volume]]))</f>
        <v>0.38941051603620486</v>
      </c>
      <c r="J298" s="7">
        <f>_FV(Table1[[#This Row],[Company]],"Volume")/_FV(Table1[[#This Row],[Company]],"Shares outstanding",TRUE)</f>
        <v>1.0689280106208978E-3</v>
      </c>
      <c r="K298" s="7">
        <f>(_FV(Table1[[#This Row],[Company]],"52 week high",TRUE)-_FV(Table1[[#This Row],[Company]],"52 week low",TRUE))/_FV(Table1[[#This Row],[Company]],"Price")</f>
        <v>0.32805995004163208</v>
      </c>
      <c r="L298" s="7">
        <f>(_FV(Table1[[#This Row],[Company]],"High",TRUE)-_FV(Table1[[#This Row],[Company]],"Low",TRUE))/_FV(Table1[[#This Row],[Company]],"Price")</f>
        <v>8.2223147377186324E-3</v>
      </c>
      <c r="M298" s="7">
        <f>(Table1[day range]/Table1[year range])</f>
        <v>2.5063451776649936E-2</v>
      </c>
      <c r="N298" s="9">
        <f>_FV(Table1[[#This Row],[Company]],"Market cap",TRUE)</f>
        <v>17184018135.450001</v>
      </c>
      <c r="O298" s="9">
        <f>_FV(Table1[[#This Row],[Company]],"Previous close",TRUE)*_FV(Table1[[#This Row],[Company]],"Change (%)",TRUE)*_FV(Table1[[#This Row],[Company]],"Shares outstanding",TRUE)</f>
        <v>0</v>
      </c>
      <c r="P298" s="7">
        <f>(_FV(Table1[[#This Row],[Company]],"Price")-_FV(Table1[[#This Row],[Company]],"52 week low",TRUE))/_FV(Table1[[#This Row],[Company]],"Price",TRUE)</f>
        <v>0.10355953372189845</v>
      </c>
      <c r="Q298" s="3">
        <f>_FV(Table1[[#This Row],[Company]],"52 week low",TRUE)</f>
        <v>86.13</v>
      </c>
      <c r="R298" s="3">
        <f>_FV(Table1[[#This Row],[Company]],"Low")</f>
        <v>95.46</v>
      </c>
      <c r="S298" s="14">
        <f>_FV(Table1[[#This Row],[Company]],"Price")</f>
        <v>96.08</v>
      </c>
      <c r="T298" s="3">
        <f>_FV(Table1[[#This Row],[Company]],"High")</f>
        <v>96.25</v>
      </c>
      <c r="U298" s="3">
        <f>_FV(Table1[[#This Row],[Company]],"52 week high",TRUE)</f>
        <v>117.65</v>
      </c>
      <c r="V298" s="7">
        <f>(_FV(Table1[[#This Row],[Company]],"52 week high",TRUE)-_FV(Table1[[#This Row],[Company]],"Price"))/_FV(Table1[[#This Row],[Company]],"Price",TRUE)</f>
        <v>0.22450041631973364</v>
      </c>
      <c r="W298" s="7">
        <f>((_FV(Table1[[#This Row],[Company]],"Price")-_FV(Table1[[#This Row],[Company]],"52 week low",TRUE))/(Table1[year range]*_FV(Table1[[#This Row],[Company]],"Price")))</f>
        <v>0.31567258883248728</v>
      </c>
      <c r="X298" s="7">
        <f>((_FV(Table1[[#This Row],[Company]],"Price")-_FV(Table1[[#This Row],[Company]],"Low",TRUE))/(_FV(Table1[[#This Row],[Company]],"High",TRUE)-_FV(Table1[[#This Row],[Company]],"Low",TRUE)))</f>
        <v>0.784810126582278</v>
      </c>
      <c r="Y298" s="3">
        <f>_FV(Table1[[#This Row],[Company]],"Previous close",TRUE)</f>
        <v>96.08</v>
      </c>
      <c r="Z298" s="17">
        <f>_FV(Table1[[#This Row],[Company]],"Change")</f>
        <v>0</v>
      </c>
      <c r="AA298" s="3">
        <f>_FV(Table1[[#This Row],[Company]],"Open")</f>
        <v>96.06</v>
      </c>
      <c r="AB298" s="1">
        <v>7.2525000000000006E-2</v>
      </c>
      <c r="AC298" s="6">
        <f>_FV(Table1[[#This Row],[Company]],"Volume")</f>
        <v>191179</v>
      </c>
      <c r="AD298" s="6">
        <f>_FV(Table1[[#This Row],[Company]],"Volume average",TRUE)</f>
        <v>1736164.109375</v>
      </c>
      <c r="AE298" s="1" t="str">
        <f>_FV(Table1[[#This Row],[Company]],"Year founded",TRUE)</f>
        <v>1962</v>
      </c>
      <c r="AF298" s="6">
        <f>_FV(Table1[[#This Row],[Company]],"Shares outstanding",TRUE)</f>
        <v>178851146.28902999</v>
      </c>
      <c r="AG298" s="1" t="str">
        <f>_FV(Table1[[#This Row],[Company]],"Exchange")</f>
        <v>NASDAQ</v>
      </c>
      <c r="AH298" s="1" t="str">
        <f>_FV(Table1[[#This Row],[Company]],"Industry")</f>
        <v>Semiconductors</v>
      </c>
    </row>
    <row r="299" spans="1:34" ht="16.5" x14ac:dyDescent="0.25">
      <c r="A299" s="1">
        <v>54</v>
      </c>
      <c r="B299" s="2" t="e" vm="300">
        <v>#VALUE!</v>
      </c>
      <c r="C299" s="1" t="str">
        <f>_FV(Table1[[#This Row],[Company]],"Ticker symbol",TRUE)</f>
        <v>BKNG</v>
      </c>
      <c r="D299" s="5">
        <f>_FV(Table1[[#This Row],[Company]],"P/E",TRUE)</f>
        <v>41.493775999999997</v>
      </c>
      <c r="E299" s="5">
        <f>_FV(Table1[[#This Row],[Company]],"Beta")</f>
        <v>1.213141</v>
      </c>
      <c r="F299" s="7">
        <f>ABS(_FV(Table1[[#This Row],[Company]],"Change (%)",TRUE)/_FV(Table1[[#This Row],[Company]],"Beta"))</f>
        <v>1.5661823316498248E-5</v>
      </c>
      <c r="G299" s="7">
        <f>_FV(Table1[[#This Row],[Company]],"Change (%)",TRUE)</f>
        <v>1.9000000000000001E-5</v>
      </c>
      <c r="H299" s="7">
        <f>_FV(Table1[[#This Row],[Company]],"Volume")/_FV(Table1[[#This Row],[Company]],"Volume average",TRUE)</f>
        <v>0.38937837152742499</v>
      </c>
      <c r="I299" s="7">
        <f>(Table1[% volume]/(Table1[[#Totals],[% volume]]))</f>
        <v>1.3769877871398457</v>
      </c>
      <c r="J299" s="7">
        <f>_FV(Table1[[#This Row],[Company]],"Volume")/_FV(Table1[[#This Row],[Company]],"Shares outstanding",TRUE)</f>
        <v>2.5916876443858915E-3</v>
      </c>
      <c r="K299" s="7">
        <f>(_FV(Table1[[#This Row],[Company]],"52 week high",TRUE)-_FV(Table1[[#This Row],[Company]],"52 week low",TRUE))/_FV(Table1[[#This Row],[Company]],"Price")</f>
        <v>0.28797116583016125</v>
      </c>
      <c r="L299" s="7">
        <f>(_FV(Table1[[#This Row],[Company]],"High",TRUE)-_FV(Table1[[#This Row],[Company]],"Low",TRUE))/_FV(Table1[[#This Row],[Company]],"Price")</f>
        <v>1.1977344580840999E-2</v>
      </c>
      <c r="M299" s="7">
        <f>(Table1[day range]/Table1[year range])</f>
        <v>4.1592166168139766E-2</v>
      </c>
      <c r="N299" s="9">
        <f>_FV(Table1[[#This Row],[Company]],"Market cap",TRUE)</f>
        <v>99957271379.199997</v>
      </c>
      <c r="O299" s="9">
        <f>_FV(Table1[[#This Row],[Company]],"Previous close",TRUE)*_FV(Table1[[#This Row],[Company]],"Change (%)",TRUE)*_FV(Table1[[#This Row],[Company]],"Shares outstanding",TRUE)</f>
        <v>1899188.1562047992</v>
      </c>
      <c r="P299" s="7">
        <f>(_FV(Table1[[#This Row],[Company]],"Price")-_FV(Table1[[#This Row],[Company]],"52 week low",TRUE))/_FV(Table1[[#This Row],[Company]],"Price",TRUE)</f>
        <v>0.21535640901019695</v>
      </c>
      <c r="Q299" s="3">
        <f>_FV(Table1[[#This Row],[Company]],"52 week low",TRUE)</f>
        <v>1630.56</v>
      </c>
      <c r="R299" s="3">
        <f>_FV(Table1[[#This Row],[Company]],"Low")</f>
        <v>2060.0100000000002</v>
      </c>
      <c r="S299" s="14">
        <f>_FV(Table1[[#This Row],[Company]],"Price")</f>
        <v>2078.09</v>
      </c>
      <c r="T299" s="3">
        <f>_FV(Table1[[#This Row],[Company]],"High")</f>
        <v>2084.9</v>
      </c>
      <c r="U299" s="3">
        <f>_FV(Table1[[#This Row],[Company]],"52 week high",TRUE)</f>
        <v>2228.9899999999998</v>
      </c>
      <c r="V299" s="7">
        <f>(_FV(Table1[[#This Row],[Company]],"52 week high",TRUE)-_FV(Table1[[#This Row],[Company]],"Price"))/_FV(Table1[[#This Row],[Company]],"Price",TRUE)</f>
        <v>7.2614756819964307E-2</v>
      </c>
      <c r="W299" s="7">
        <f>((_FV(Table1[[#This Row],[Company]],"Price")-_FV(Table1[[#This Row],[Company]],"52 week low",TRUE))/(Table1[year range]*_FV(Table1[[#This Row],[Company]],"Price")))</f>
        <v>0.74784018180906764</v>
      </c>
      <c r="X299" s="7">
        <f>((_FV(Table1[[#This Row],[Company]],"Price")-_FV(Table1[[#This Row],[Company]],"Low",TRUE))/(_FV(Table1[[#This Row],[Company]],"High",TRUE)-_FV(Table1[[#This Row],[Company]],"Low",TRUE)))</f>
        <v>0.72639614302932987</v>
      </c>
      <c r="Y299" s="3">
        <f>_FV(Table1[[#This Row],[Company]],"Previous close",TRUE)</f>
        <v>2078.0500000000002</v>
      </c>
      <c r="Z299" s="17">
        <f>_FV(Table1[[#This Row],[Company]],"Change")</f>
        <v>0.04</v>
      </c>
      <c r="AA299" s="3">
        <f>_FV(Table1[[#This Row],[Company]],"Open")</f>
        <v>2077.87</v>
      </c>
      <c r="AB299" s="1">
        <v>0.41683399999999998</v>
      </c>
      <c r="AC299" s="6">
        <f>_FV(Table1[[#This Row],[Company]],"Volume")</f>
        <v>124664</v>
      </c>
      <c r="AD299" s="6">
        <f>_FV(Table1[[#This Row],[Company]],"Volume average",TRUE)</f>
        <v>320161.59375</v>
      </c>
      <c r="AE299" s="1" t="str">
        <f>_FV(Table1[[#This Row],[Company]],"Year founded",TRUE)</f>
        <v>1997</v>
      </c>
      <c r="AF299" s="6">
        <f>_FV(Table1[[#This Row],[Company]],"Shares outstanding",TRUE)</f>
        <v>48101475.604148097</v>
      </c>
      <c r="AG299" s="1" t="str">
        <f>_FV(Table1[[#This Row],[Company]],"Exchange")</f>
        <v>NASDAQ</v>
      </c>
      <c r="AH299" s="1" t="str">
        <f>_FV(Table1[[#This Row],[Company]],"Industry")</f>
        <v>Leisure</v>
      </c>
    </row>
    <row r="300" spans="1:34" ht="16.5" x14ac:dyDescent="0.25">
      <c r="A300" s="1">
        <v>49</v>
      </c>
      <c r="B300" s="2" t="e" vm="301">
        <v>#VALUE!</v>
      </c>
      <c r="C300" s="1" t="str">
        <f>_FV(Table1[[#This Row],[Company]],"Ticker symbol",TRUE)</f>
        <v>ACN</v>
      </c>
      <c r="D300" s="5">
        <f>_FV(Table1[[#This Row],[Company]],"P/E",TRUE)</f>
        <v>25.706941</v>
      </c>
      <c r="E300" s="5">
        <f>_FV(Table1[[#This Row],[Company]],"Beta")</f>
        <v>0.95771099999999998</v>
      </c>
      <c r="F300" s="7">
        <f>ABS(_FV(Table1[[#This Row],[Company]],"Change (%)",TRUE)/_FV(Table1[[#This Row],[Company]],"Beta"))</f>
        <v>6.4737692268335647E-5</v>
      </c>
      <c r="G300" s="7">
        <f>_FV(Table1[[#This Row],[Company]],"Change (%)",TRUE)</f>
        <v>6.2000000000000003E-5</v>
      </c>
      <c r="H300" s="7">
        <f>_FV(Table1[[#This Row],[Company]],"Volume")/_FV(Table1[[#This Row],[Company]],"Volume average",TRUE)</f>
        <v>0.14308090994461503</v>
      </c>
      <c r="I300" s="7">
        <f>(Table1[% volume]/(Table1[[#Totals],[% volume]]))</f>
        <v>0.50598769724608161</v>
      </c>
      <c r="J300" s="7">
        <f>_FV(Table1[[#This Row],[Company]],"Volume")/_FV(Table1[[#This Row],[Company]],"Shares outstanding",TRUE)</f>
        <v>4.3633535324851094E-4</v>
      </c>
      <c r="K300" s="7">
        <f>(_FV(Table1[[#This Row],[Company]],"52 week high",TRUE)-_FV(Table1[[#This Row],[Company]],"52 week low",TRUE))/_FV(Table1[[#This Row],[Company]],"Price")</f>
        <v>0.25867096854253263</v>
      </c>
      <c r="L300" s="7">
        <f>(_FV(Table1[[#This Row],[Company]],"High",TRUE)-_FV(Table1[[#This Row],[Company]],"Low",TRUE))/_FV(Table1[[#This Row],[Company]],"Price")</f>
        <v>4.6528510268660219E-3</v>
      </c>
      <c r="M300" s="7">
        <f>(Table1[day range]/Table1[year range])</f>
        <v>1.798752698488839E-2</v>
      </c>
      <c r="N300" s="9">
        <f>_FV(Table1[[#This Row],[Company]],"Market cap",TRUE)</f>
        <v>103350850909.2</v>
      </c>
      <c r="O300" s="9">
        <f>_FV(Table1[[#This Row],[Company]],"Previous close",TRUE)*_FV(Table1[[#This Row],[Company]],"Change (%)",TRUE)*_FV(Table1[[#This Row],[Company]],"Shares outstanding",TRUE)</f>
        <v>6407752.7563704038</v>
      </c>
      <c r="P300" s="7">
        <f>(_FV(Table1[[#This Row],[Company]],"Price")-_FV(Table1[[#This Row],[Company]],"52 week low",TRUE))/_FV(Table1[[#This Row],[Company]],"Price",TRUE)</f>
        <v>0.2103989576223862</v>
      </c>
      <c r="Q300" s="3">
        <f>_FV(Table1[[#This Row],[Company]],"52 week low",TRUE)</f>
        <v>127.26</v>
      </c>
      <c r="R300" s="3">
        <f>_FV(Table1[[#This Row],[Company]],"Low")</f>
        <v>160.90010000000001</v>
      </c>
      <c r="S300" s="14">
        <f>_FV(Table1[[#This Row],[Company]],"Price")</f>
        <v>161.16999999999999</v>
      </c>
      <c r="T300" s="3">
        <f>_FV(Table1[[#This Row],[Company]],"High")</f>
        <v>161.65</v>
      </c>
      <c r="U300" s="3">
        <f>_FV(Table1[[#This Row],[Company]],"52 week high",TRUE)</f>
        <v>168.95</v>
      </c>
      <c r="V300" s="7">
        <f>(_FV(Table1[[#This Row],[Company]],"52 week high",TRUE)-_FV(Table1[[#This Row],[Company]],"Price"))/_FV(Table1[[#This Row],[Company]],"Price",TRUE)</f>
        <v>4.8272010920146442E-2</v>
      </c>
      <c r="W300" s="7">
        <f>((_FV(Table1[[#This Row],[Company]],"Price")-_FV(Table1[[#This Row],[Company]],"52 week low",TRUE))/(Table1[year range]*_FV(Table1[[#This Row],[Company]],"Price")))</f>
        <v>0.81338450467738055</v>
      </c>
      <c r="X300" s="7">
        <f>((_FV(Table1[[#This Row],[Company]],"Price")-_FV(Table1[[#This Row],[Company]],"Low",TRUE))/(_FV(Table1[[#This Row],[Company]],"High",TRUE)-_FV(Table1[[#This Row],[Company]],"Low",TRUE)))</f>
        <v>0.35991465528734456</v>
      </c>
      <c r="Y300" s="3">
        <f>_FV(Table1[[#This Row],[Company]],"Previous close",TRUE)</f>
        <v>161.16</v>
      </c>
      <c r="Z300" s="17">
        <f>_FV(Table1[[#This Row],[Company]],"Change")</f>
        <v>0.01</v>
      </c>
      <c r="AA300" s="3">
        <f>_FV(Table1[[#This Row],[Company]],"Open")</f>
        <v>161.1</v>
      </c>
      <c r="AB300" s="1">
        <v>0.440971</v>
      </c>
      <c r="AC300" s="6">
        <f>_FV(Table1[[#This Row],[Company]],"Volume")</f>
        <v>279819</v>
      </c>
      <c r="AD300" s="6">
        <f>_FV(Table1[[#This Row],[Company]],"Volume average",TRUE)</f>
        <v>1955669.6984127001</v>
      </c>
      <c r="AE300" s="1" t="str">
        <f>_FV(Table1[[#This Row],[Company]],"Year founded",TRUE)</f>
        <v>2009</v>
      </c>
      <c r="AF300" s="6">
        <f>_FV(Table1[[#This Row],[Company]],"Shares outstanding",TRUE)</f>
        <v>641293440.73715603</v>
      </c>
      <c r="AG300" s="1" t="str">
        <f>_FV(Table1[[#This Row],[Company]],"Exchange")</f>
        <v>NYSE</v>
      </c>
      <c r="AH300" s="1" t="str">
        <f>_FV(Table1[[#This Row],[Company]],"Industry")</f>
        <v>Information Technology Services</v>
      </c>
    </row>
    <row r="301" spans="1:34" ht="16.5" x14ac:dyDescent="0.25">
      <c r="A301" s="1">
        <v>167</v>
      </c>
      <c r="B301" s="2" t="e" vm="302">
        <v>#VALUE!</v>
      </c>
      <c r="C301" s="1" t="str">
        <f>_FV(Table1[[#This Row],[Company]],"Ticker symbol",TRUE)</f>
        <v>EQIX</v>
      </c>
      <c r="D301" s="5">
        <f>_FV(Table1[[#This Row],[Company]],"P/E",TRUE)</f>
        <v>140.84506999999999</v>
      </c>
      <c r="E301" s="5">
        <f>_FV(Table1[[#This Row],[Company]],"Beta")</f>
        <v>0.514656</v>
      </c>
      <c r="F301" s="7">
        <f>ABS(_FV(Table1[[#This Row],[Company]],"Change (%)",TRUE)/_FV(Table1[[#This Row],[Company]],"Beta"))</f>
        <v>1.7293104520300939E-4</v>
      </c>
      <c r="G301" s="7">
        <f>_FV(Table1[[#This Row],[Company]],"Change (%)",TRUE)</f>
        <v>8.8999999999999995E-5</v>
      </c>
      <c r="H301" s="7">
        <f>_FV(Table1[[#This Row],[Company]],"Volume")/_FV(Table1[[#This Row],[Company]],"Volume average",TRUE)</f>
        <v>0.29186008968181265</v>
      </c>
      <c r="I301" s="7">
        <f>(Table1[% volume]/(Table1[[#Totals],[% volume]]))</f>
        <v>1.0321266111132474</v>
      </c>
      <c r="J301" s="7">
        <f>_FV(Table1[[#This Row],[Company]],"Volume")/_FV(Table1[[#This Row],[Company]],"Shares outstanding",TRUE)</f>
        <v>1.9228796238226484E-3</v>
      </c>
      <c r="K301" s="7">
        <f>(_FV(Table1[[#This Row],[Company]],"52 week high",TRUE)-_FV(Table1[[#This Row],[Company]],"52 week low",TRUE))/_FV(Table1[[#This Row],[Company]],"Price")</f>
        <v>0.2780183478047365</v>
      </c>
      <c r="L301" s="7">
        <f>(_FV(Table1[[#This Row],[Company]],"High",TRUE)-_FV(Table1[[#This Row],[Company]],"Low",TRUE))/_FV(Table1[[#This Row],[Company]],"Price")</f>
        <v>7.4551907323496683E-3</v>
      </c>
      <c r="M301" s="7">
        <f>(Table1[day range]/Table1[year range])</f>
        <v>2.6815463048452289E-2</v>
      </c>
      <c r="N301" s="9">
        <f>_FV(Table1[[#This Row],[Company]],"Market cap",TRUE)</f>
        <v>35570066213.519997</v>
      </c>
      <c r="O301" s="9">
        <f>_FV(Table1[[#This Row],[Company]],"Previous close",TRUE)*_FV(Table1[[#This Row],[Company]],"Change (%)",TRUE)*_FV(Table1[[#This Row],[Company]],"Shares outstanding",TRUE)</f>
        <v>3165735.8930032784</v>
      </c>
      <c r="P301" s="7">
        <f>(_FV(Table1[[#This Row],[Company]],"Price")-_FV(Table1[[#This Row],[Company]],"52 week low",TRUE))/_FV(Table1[[#This Row],[Company]],"Price",TRUE)</f>
        <v>0.17236222405749865</v>
      </c>
      <c r="Q301" s="3">
        <f>_FV(Table1[[#This Row],[Company]],"52 week low",TRUE)</f>
        <v>370.79</v>
      </c>
      <c r="R301" s="3">
        <f>_FV(Table1[[#This Row],[Company]],"Low")</f>
        <v>446.48</v>
      </c>
      <c r="S301" s="14">
        <f>_FV(Table1[[#This Row],[Company]],"Price")</f>
        <v>448.01</v>
      </c>
      <c r="T301" s="3">
        <f>_FV(Table1[[#This Row],[Company]],"High")</f>
        <v>449.82</v>
      </c>
      <c r="U301" s="3">
        <f>_FV(Table1[[#This Row],[Company]],"52 week high",TRUE)</f>
        <v>495.34500000000003</v>
      </c>
      <c r="V301" s="7">
        <f>(_FV(Table1[[#This Row],[Company]],"52 week high",TRUE)-_FV(Table1[[#This Row],[Company]],"Price"))/_FV(Table1[[#This Row],[Company]],"Price",TRUE)</f>
        <v>0.10565612374723787</v>
      </c>
      <c r="W301" s="7">
        <f>((_FV(Table1[[#This Row],[Company]],"Price")-_FV(Table1[[#This Row],[Company]],"52 week low",TRUE))/(Table1[year range]*_FV(Table1[[#This Row],[Company]],"Price")))</f>
        <v>0.6199670828148206</v>
      </c>
      <c r="X301" s="7">
        <f>((_FV(Table1[[#This Row],[Company]],"Price")-_FV(Table1[[#This Row],[Company]],"Low",TRUE))/(_FV(Table1[[#This Row],[Company]],"High",TRUE)-_FV(Table1[[#This Row],[Company]],"Low",TRUE)))</f>
        <v>0.45808383233532463</v>
      </c>
      <c r="Y301" s="3">
        <f>_FV(Table1[[#This Row],[Company]],"Previous close",TRUE)</f>
        <v>447.97</v>
      </c>
      <c r="Z301" s="17">
        <f>_FV(Table1[[#This Row],[Company]],"Change")</f>
        <v>0.04</v>
      </c>
      <c r="AA301" s="3">
        <f>_FV(Table1[[#This Row],[Company]],"Open")</f>
        <v>448.74</v>
      </c>
      <c r="AB301" s="1">
        <v>0.14360500000000001</v>
      </c>
      <c r="AC301" s="6">
        <f>_FV(Table1[[#This Row],[Company]],"Volume")</f>
        <v>152682</v>
      </c>
      <c r="AD301" s="6">
        <f>_FV(Table1[[#This Row],[Company]],"Volume average",TRUE)</f>
        <v>523134.21875</v>
      </c>
      <c r="AE301" s="1" t="str">
        <f>_FV(Table1[[#This Row],[Company]],"Year founded",TRUE)</f>
        <v>1998</v>
      </c>
      <c r="AF301" s="6">
        <f>_FV(Table1[[#This Row],[Company]],"Shares outstanding",TRUE)</f>
        <v>79402786.377480596</v>
      </c>
      <c r="AG301" s="1" t="str">
        <f>_FV(Table1[[#This Row],[Company]],"Exchange")</f>
        <v>NASDAQ</v>
      </c>
      <c r="AH301" s="1" t="str">
        <f>_FV(Table1[[#This Row],[Company]],"Industry")</f>
        <v>REIT - Diversified</v>
      </c>
    </row>
    <row r="302" spans="1:34" ht="16.5" x14ac:dyDescent="0.25">
      <c r="A302" s="1">
        <v>109</v>
      </c>
      <c r="B302" s="2" t="e" vm="303">
        <v>#VALUE!</v>
      </c>
      <c r="C302" s="1" t="str">
        <f>_FV(Table1[[#This Row],[Company]],"Ticker symbol",TRUE)</f>
        <v>INTU</v>
      </c>
      <c r="D302" s="5">
        <f>_FV(Table1[[#This Row],[Company]],"P/E",TRUE)</f>
        <v>45.454545000000003</v>
      </c>
      <c r="E302" s="5">
        <f>_FV(Table1[[#This Row],[Company]],"Beta")</f>
        <v>1.1748670000000001</v>
      </c>
      <c r="F302" s="7">
        <f>ABS(_FV(Table1[[#This Row],[Company]],"Change (%)",TRUE)/_FV(Table1[[#This Row],[Company]],"Beta"))</f>
        <v>1.2171590486412504E-4</v>
      </c>
      <c r="G302" s="7">
        <f>_FV(Table1[[#This Row],[Company]],"Change (%)",TRUE)</f>
        <v>1.4300000000000001E-4</v>
      </c>
      <c r="H302" s="7">
        <f>_FV(Table1[[#This Row],[Company]],"Volume")/_FV(Table1[[#This Row],[Company]],"Volume average",TRUE)</f>
        <v>0.18207922969107793</v>
      </c>
      <c r="I302" s="7">
        <f>(Table1[% volume]/(Table1[[#Totals],[% volume]]))</f>
        <v>0.64390036506890602</v>
      </c>
      <c r="J302" s="7">
        <f>_FV(Table1[[#This Row],[Company]],"Volume")/_FV(Table1[[#This Row],[Company]],"Shares outstanding",TRUE)</f>
        <v>8.7281166566417193E-4</v>
      </c>
      <c r="K302" s="7">
        <f>(_FV(Table1[[#This Row],[Company]],"52 week high",TRUE)-_FV(Table1[[#This Row],[Company]],"52 week low",TRUE))/_FV(Table1[[#This Row],[Company]],"Price")</f>
        <v>0.40983293556085926</v>
      </c>
      <c r="L302" s="7">
        <f>(_FV(Table1[[#This Row],[Company]],"High",TRUE)-_FV(Table1[[#This Row],[Company]],"Low",TRUE))/_FV(Table1[[#This Row],[Company]],"Price")</f>
        <v>9.498806682577474E-3</v>
      </c>
      <c r="M302" s="7">
        <f>(Table1[day range]/Table1[year range])</f>
        <v>2.3177265315629868E-2</v>
      </c>
      <c r="N302" s="9">
        <f>_FV(Table1[[#This Row],[Company]],"Market cap",TRUE)</f>
        <v>53791167438.480003</v>
      </c>
      <c r="O302" s="9">
        <f>_FV(Table1[[#This Row],[Company]],"Previous close",TRUE)*_FV(Table1[[#This Row],[Company]],"Change (%)",TRUE)*_FV(Table1[[#This Row],[Company]],"Shares outstanding",TRUE)</f>
        <v>7692136.9437026242</v>
      </c>
      <c r="P302" s="7">
        <f>(_FV(Table1[[#This Row],[Company]],"Price")-_FV(Table1[[#This Row],[Company]],"52 week low",TRUE))/_FV(Table1[[#This Row],[Company]],"Price",TRUE)</f>
        <v>0.36229116945107404</v>
      </c>
      <c r="Q302" s="3">
        <f>_FV(Table1[[#This Row],[Company]],"52 week low",TRUE)</f>
        <v>133.6</v>
      </c>
      <c r="R302" s="3">
        <f>_FV(Table1[[#This Row],[Company]],"Low")</f>
        <v>208.11</v>
      </c>
      <c r="S302" s="14">
        <f>_FV(Table1[[#This Row],[Company]],"Price")</f>
        <v>209.5</v>
      </c>
      <c r="T302" s="3">
        <f>_FV(Table1[[#This Row],[Company]],"High")</f>
        <v>210.1</v>
      </c>
      <c r="U302" s="3">
        <f>_FV(Table1[[#This Row],[Company]],"52 week high",TRUE)</f>
        <v>219.46</v>
      </c>
      <c r="V302" s="7">
        <f>(_FV(Table1[[#This Row],[Company]],"52 week high",TRUE)-_FV(Table1[[#This Row],[Company]],"Price"))/_FV(Table1[[#This Row],[Company]],"Price",TRUE)</f>
        <v>4.7541766109785243E-2</v>
      </c>
      <c r="W302" s="7">
        <f>((_FV(Table1[[#This Row],[Company]],"Price")-_FV(Table1[[#This Row],[Company]],"52 week low",TRUE))/(Table1[year range]*_FV(Table1[[#This Row],[Company]],"Price")))</f>
        <v>0.88399720475192167</v>
      </c>
      <c r="X302" s="7">
        <f>((_FV(Table1[[#This Row],[Company]],"Price")-_FV(Table1[[#This Row],[Company]],"Low",TRUE))/(_FV(Table1[[#This Row],[Company]],"High",TRUE)-_FV(Table1[[#This Row],[Company]],"Low",TRUE)))</f>
        <v>0.6984924623115577</v>
      </c>
      <c r="Y302" s="3">
        <f>_FV(Table1[[#This Row],[Company]],"Previous close",TRUE)</f>
        <v>209.47</v>
      </c>
      <c r="Z302" s="17">
        <f>_FV(Table1[[#This Row],[Company]],"Change")</f>
        <v>0.03</v>
      </c>
      <c r="AA302" s="3">
        <f>_FV(Table1[[#This Row],[Company]],"Open")</f>
        <v>209.7</v>
      </c>
      <c r="AB302" s="1">
        <v>0.21929100000000001</v>
      </c>
      <c r="AC302" s="6">
        <f>_FV(Table1[[#This Row],[Company]],"Volume")</f>
        <v>224135</v>
      </c>
      <c r="AD302" s="6">
        <f>_FV(Table1[[#This Row],[Company]],"Volume average",TRUE)</f>
        <v>1230975.1111111101</v>
      </c>
      <c r="AE302" s="1" t="str">
        <f>_FV(Table1[[#This Row],[Company]],"Year founded",TRUE)</f>
        <v>1984</v>
      </c>
      <c r="AF302" s="6">
        <f>_FV(Table1[[#This Row],[Company]],"Shares outstanding",TRUE)</f>
        <v>256796521.88131899</v>
      </c>
      <c r="AG302" s="1" t="str">
        <f>_FV(Table1[[#This Row],[Company]],"Exchange")</f>
        <v>NASDAQ</v>
      </c>
      <c r="AH302" s="1" t="str">
        <f>_FV(Table1[[#This Row],[Company]],"Industry")</f>
        <v>Software - Application</v>
      </c>
    </row>
    <row r="303" spans="1:34" ht="16.5" x14ac:dyDescent="0.25">
      <c r="A303" s="1">
        <v>191</v>
      </c>
      <c r="B303" s="2" t="e" vm="304">
        <v>#VALUE!</v>
      </c>
      <c r="C303" s="1" t="str">
        <f>_FV(Table1[[#This Row],[Company]],"Ticker symbol",TRUE)</f>
        <v>OKE</v>
      </c>
      <c r="D303" s="5">
        <f>_FV(Table1[[#This Row],[Company]],"P/E",TRUE)</f>
        <v>36.49635</v>
      </c>
      <c r="E303" s="5">
        <f>_FV(Table1[[#This Row],[Company]],"Beta")</f>
        <v>1.048227</v>
      </c>
      <c r="F303" s="7">
        <f>ABS(_FV(Table1[[#This Row],[Company]],"Change (%)",TRUE)/_FV(Table1[[#This Row],[Company]],"Beta"))</f>
        <v>1.4023679985346684E-4</v>
      </c>
      <c r="G303" s="7">
        <f>_FV(Table1[[#This Row],[Company]],"Change (%)",TRUE)</f>
        <v>1.47E-4</v>
      </c>
      <c r="H303" s="7">
        <f>_FV(Table1[[#This Row],[Company]],"Volume")/_FV(Table1[[#This Row],[Company]],"Volume average",TRUE)</f>
        <v>0.17737064034749753</v>
      </c>
      <c r="I303" s="7">
        <f>(Table1[% volume]/(Table1[[#Totals],[% volume]]))</f>
        <v>0.62724902926067061</v>
      </c>
      <c r="J303" s="7">
        <f>_FV(Table1[[#This Row],[Company]],"Volume")/_FV(Table1[[#This Row],[Company]],"Shares outstanding",TRUE)</f>
        <v>9.5246582760057856E-4</v>
      </c>
      <c r="K303" s="7">
        <f>(_FV(Table1[[#This Row],[Company]],"52 week high",TRUE)-_FV(Table1[[#This Row],[Company]],"52 week low",TRUE))/_FV(Table1[[#This Row],[Company]],"Price")</f>
        <v>0.32742195515169276</v>
      </c>
      <c r="L303" s="7">
        <f>(_FV(Table1[[#This Row],[Company]],"High",TRUE)-_FV(Table1[[#This Row],[Company]],"Low",TRUE))/_FV(Table1[[#This Row],[Company]],"Price")</f>
        <v>1.1212076799062004E-2</v>
      </c>
      <c r="M303" s="7">
        <f>(Table1[day range]/Table1[year range])</f>
        <v>3.4243509400179076E-2</v>
      </c>
      <c r="N303" s="9">
        <f>_FV(Table1[[#This Row],[Company]],"Market cap",TRUE)</f>
        <v>28133576516.34</v>
      </c>
      <c r="O303" s="9">
        <f>_FV(Table1[[#This Row],[Company]],"Previous close",TRUE)*_FV(Table1[[#This Row],[Company]],"Change (%)",TRUE)*_FV(Table1[[#This Row],[Company]],"Shares outstanding",TRUE)</f>
        <v>4135635.7479019831</v>
      </c>
      <c r="P303" s="7">
        <f>(_FV(Table1[[#This Row],[Company]],"Price")-_FV(Table1[[#This Row],[Company]],"52 week low",TRUE))/_FV(Table1[[#This Row],[Company]],"Price",TRUE)</f>
        <v>0.27231423127656462</v>
      </c>
      <c r="Q303" s="3">
        <f>_FV(Table1[[#This Row],[Company]],"52 week low",TRUE)</f>
        <v>49.65</v>
      </c>
      <c r="R303" s="3">
        <f>_FV(Table1[[#This Row],[Company]],"Low")</f>
        <v>67.77</v>
      </c>
      <c r="S303" s="14">
        <f>_FV(Table1[[#This Row],[Company]],"Price")</f>
        <v>68.23</v>
      </c>
      <c r="T303" s="3">
        <f>_FV(Table1[[#This Row],[Company]],"High")</f>
        <v>68.534999999999997</v>
      </c>
      <c r="U303" s="3">
        <f>_FV(Table1[[#This Row],[Company]],"52 week high",TRUE)</f>
        <v>71.989999999999995</v>
      </c>
      <c r="V303" s="7">
        <f>(_FV(Table1[[#This Row],[Company]],"52 week high",TRUE)-_FV(Table1[[#This Row],[Company]],"Price"))/_FV(Table1[[#This Row],[Company]],"Price",TRUE)</f>
        <v>5.5107723875128106E-2</v>
      </c>
      <c r="W303" s="7">
        <f>((_FV(Table1[[#This Row],[Company]],"Price")-_FV(Table1[[#This Row],[Company]],"52 week low",TRUE))/(Table1[year range]*_FV(Table1[[#This Row],[Company]],"Price")))</f>
        <v>0.83169203222918575</v>
      </c>
      <c r="X303" s="7">
        <f>((_FV(Table1[[#This Row],[Company]],"Price")-_FV(Table1[[#This Row],[Company]],"Low",TRUE))/(_FV(Table1[[#This Row],[Company]],"High",TRUE)-_FV(Table1[[#This Row],[Company]],"Low",TRUE)))</f>
        <v>0.60130718954249363</v>
      </c>
      <c r="Y303" s="3">
        <f>_FV(Table1[[#This Row],[Company]],"Previous close",TRUE)</f>
        <v>68.22</v>
      </c>
      <c r="Z303" s="17">
        <f>_FV(Table1[[#This Row],[Company]],"Change")</f>
        <v>0.01</v>
      </c>
      <c r="AA303" s="3">
        <f>_FV(Table1[[#This Row],[Company]],"Open")</f>
        <v>67.959999999999994</v>
      </c>
      <c r="AB303" s="1">
        <v>0.121695</v>
      </c>
      <c r="AC303" s="6">
        <f>_FV(Table1[[#This Row],[Company]],"Volume")</f>
        <v>392792</v>
      </c>
      <c r="AD303" s="6">
        <f>_FV(Table1[[#This Row],[Company]],"Volume average",TRUE)</f>
        <v>2214526.59375</v>
      </c>
      <c r="AE303" s="1" t="str">
        <f>_FV(Table1[[#This Row],[Company]],"Year founded",TRUE)</f>
        <v>1906</v>
      </c>
      <c r="AF303" s="6">
        <f>_FV(Table1[[#This Row],[Company]],"Shares outstanding",TRUE)</f>
        <v>412394847.79155701</v>
      </c>
      <c r="AG303" s="1" t="str">
        <f>_FV(Table1[[#This Row],[Company]],"Exchange")</f>
        <v>NYSE</v>
      </c>
      <c r="AH303" s="1" t="str">
        <f>_FV(Table1[[#This Row],[Company]],"Industry")</f>
        <v>Oil &amp; Gas Midstream</v>
      </c>
    </row>
    <row r="304" spans="1:34" ht="16.5" x14ac:dyDescent="0.25">
      <c r="A304" s="1">
        <v>146</v>
      </c>
      <c r="B304" s="2" t="e" vm="305">
        <v>#VALUE!</v>
      </c>
      <c r="C304" s="1" t="str">
        <f>_FV(Table1[[#This Row],[Company]],"Ticker symbol",TRUE)</f>
        <v>APC</v>
      </c>
      <c r="D304" s="5">
        <f>_FV(Table1[[#This Row],[Company]],"P/E",TRUE)</f>
        <v>88.495575000000002</v>
      </c>
      <c r="E304" s="5">
        <f>_FV(Table1[[#This Row],[Company]],"Beta")</f>
        <v>1.2843599999999999</v>
      </c>
      <c r="F304" s="7">
        <f>ABS(_FV(Table1[[#This Row],[Company]],"Change (%)",TRUE)/_FV(Table1[[#This Row],[Company]],"Beta"))</f>
        <v>1.2068267463950918E-4</v>
      </c>
      <c r="G304" s="7">
        <f>_FV(Table1[[#This Row],[Company]],"Change (%)",TRUE)</f>
        <v>1.55E-4</v>
      </c>
      <c r="H304" s="7">
        <f>_FV(Table1[[#This Row],[Company]],"Volume")/_FV(Table1[[#This Row],[Company]],"Volume average",TRUE)</f>
        <v>0.57201095760332044</v>
      </c>
      <c r="I304" s="7">
        <f>(Table1[% volume]/(Table1[[#Totals],[% volume]]))</f>
        <v>2.0228450276788519</v>
      </c>
      <c r="J304" s="7">
        <f>_FV(Table1[[#This Row],[Company]],"Volume")/_FV(Table1[[#This Row],[Company]],"Shares outstanding",TRUE)</f>
        <v>4.9324829282495451E-3</v>
      </c>
      <c r="K304" s="7">
        <f>(_FV(Table1[[#This Row],[Company]],"52 week high",TRUE)-_FV(Table1[[#This Row],[Company]],"52 week low",TRUE))/_FV(Table1[[#This Row],[Company]],"Price")</f>
        <v>0.56899334056063189</v>
      </c>
      <c r="L304" s="7">
        <f>(_FV(Table1[[#This Row],[Company]],"High",TRUE)-_FV(Table1[[#This Row],[Company]],"Low",TRUE))/_FV(Table1[[#This Row],[Company]],"Price")</f>
        <v>1.9049094006504522E-2</v>
      </c>
      <c r="M304" s="7">
        <f>(Table1[day range]/Table1[year range])</f>
        <v>3.3478588673349602E-2</v>
      </c>
      <c r="N304" s="9">
        <f>_FV(Table1[[#This Row],[Company]],"Market cap",TRUE)</f>
        <v>33289999845.630001</v>
      </c>
      <c r="O304" s="9">
        <f>_FV(Table1[[#This Row],[Company]],"Previous close",TRUE)*_FV(Table1[[#This Row],[Company]],"Change (%)",TRUE)*_FV(Table1[[#This Row],[Company]],"Shares outstanding",TRUE)</f>
        <v>5159949.9760726513</v>
      </c>
      <c r="P304" s="7">
        <f>(_FV(Table1[[#This Row],[Company]],"Price")-_FV(Table1[[#This Row],[Company]],"52 week low",TRUE))/_FV(Table1[[#This Row],[Company]],"Price",TRUE)</f>
        <v>0.38113675081307102</v>
      </c>
      <c r="Q304" s="3">
        <f>_FV(Table1[[#This Row],[Company]],"52 week low",TRUE)</f>
        <v>39.96</v>
      </c>
      <c r="R304" s="3">
        <f>_FV(Table1[[#This Row],[Company]],"Low")</f>
        <v>63.93</v>
      </c>
      <c r="S304" s="14">
        <f>_FV(Table1[[#This Row],[Company]],"Price")</f>
        <v>64.569999999999993</v>
      </c>
      <c r="T304" s="3">
        <f>_FV(Table1[[#This Row],[Company]],"High")</f>
        <v>65.16</v>
      </c>
      <c r="U304" s="3">
        <f>_FV(Table1[[#This Row],[Company]],"52 week high",TRUE)</f>
        <v>76.6999</v>
      </c>
      <c r="V304" s="7">
        <f>(_FV(Table1[[#This Row],[Company]],"52 week high",TRUE)-_FV(Table1[[#This Row],[Company]],"Price"))/_FV(Table1[[#This Row],[Company]],"Price",TRUE)</f>
        <v>0.18785658974756089</v>
      </c>
      <c r="W304" s="7">
        <f>((_FV(Table1[[#This Row],[Company]],"Price")-_FV(Table1[[#This Row],[Company]],"52 week low",TRUE))/(Table1[year range]*_FV(Table1[[#This Row],[Company]],"Price")))</f>
        <v>0.66984395711474432</v>
      </c>
      <c r="X304" s="7">
        <f>((_FV(Table1[[#This Row],[Company]],"Price")-_FV(Table1[[#This Row],[Company]],"Low",TRUE))/(_FV(Table1[[#This Row],[Company]],"High",TRUE)-_FV(Table1[[#This Row],[Company]],"Low",TRUE)))</f>
        <v>0.52032520325202858</v>
      </c>
      <c r="Y304" s="3">
        <f>_FV(Table1[[#This Row],[Company]],"Previous close",TRUE)</f>
        <v>64.56</v>
      </c>
      <c r="Z304" s="17">
        <f>_FV(Table1[[#This Row],[Company]],"Change")</f>
        <v>0.01</v>
      </c>
      <c r="AA304" s="3">
        <f>_FV(Table1[[#This Row],[Company]],"Open")</f>
        <v>64.150000000000006</v>
      </c>
      <c r="AB304" s="1">
        <v>0.156858</v>
      </c>
      <c r="AC304" s="6">
        <f>_FV(Table1[[#This Row],[Company]],"Volume")</f>
        <v>2543407</v>
      </c>
      <c r="AD304" s="6">
        <f>_FV(Table1[[#This Row],[Company]],"Volume average",TRUE)</f>
        <v>4446430.5555555597</v>
      </c>
      <c r="AE304" s="1" t="str">
        <f>_FV(Table1[[#This Row],[Company]],"Year founded",TRUE)</f>
        <v>1985</v>
      </c>
      <c r="AF304" s="6">
        <f>_FV(Table1[[#This Row],[Company]],"Shares outstanding",TRUE)</f>
        <v>515644359.44284397</v>
      </c>
      <c r="AG304" s="1" t="str">
        <f>_FV(Table1[[#This Row],[Company]],"Exchange")</f>
        <v>NYSE</v>
      </c>
      <c r="AH304" s="1" t="str">
        <f>_FV(Table1[[#This Row],[Company]],"Industry")</f>
        <v>Oil &amp; Gas E&amp;P</v>
      </c>
    </row>
    <row r="305" spans="1:34" ht="16.5" x14ac:dyDescent="0.25">
      <c r="A305" s="1">
        <v>385</v>
      </c>
      <c r="B305" s="2" t="e" vm="306">
        <v>#VALUE!</v>
      </c>
      <c r="C305" s="1" t="str">
        <f>_FV(Table1[[#This Row],[Company]],"Ticker symbol",TRUE)</f>
        <v>KSU</v>
      </c>
      <c r="D305" s="5">
        <f>_FV(Table1[[#This Row],[Company]],"P/E",TRUE)</f>
        <v>12.330456</v>
      </c>
      <c r="E305" s="5">
        <f>_FV(Table1[[#This Row],[Company]],"Beta")</f>
        <v>0.83237300000000003</v>
      </c>
      <c r="F305" s="7">
        <f>ABS(_FV(Table1[[#This Row],[Company]],"Change (%)",TRUE)/_FV(Table1[[#This Row],[Company]],"Beta"))</f>
        <v>2.0783951425622888E-4</v>
      </c>
      <c r="G305" s="7">
        <f>_FV(Table1[[#This Row],[Company]],"Change (%)",TRUE)</f>
        <v>1.73E-4</v>
      </c>
      <c r="H305" s="7">
        <f>_FV(Table1[[#This Row],[Company]],"Volume")/_FV(Table1[[#This Row],[Company]],"Volume average",TRUE)</f>
        <v>9.3135984570090952E-2</v>
      </c>
      <c r="I305" s="7">
        <f>(Table1[% volume]/(Table1[[#Totals],[% volume]]))</f>
        <v>0.32936373120361556</v>
      </c>
      <c r="J305" s="7">
        <f>_FV(Table1[[#This Row],[Company]],"Volume")/_FV(Table1[[#This Row],[Company]],"Shares outstanding",TRUE)</f>
        <v>8.5868294413449242E-4</v>
      </c>
      <c r="K305" s="7">
        <f>(_FV(Table1[[#This Row],[Company]],"52 week high",TRUE)-_FV(Table1[[#This Row],[Company]],"52 week low",TRUE))/_FV(Table1[[#This Row],[Company]],"Price")</f>
        <v>0.15828581302920347</v>
      </c>
      <c r="L305" s="7">
        <f>(_FV(Table1[[#This Row],[Company]],"High",TRUE)-_FV(Table1[[#This Row],[Company]],"Low",TRUE))/_FV(Table1[[#This Row],[Company]],"Price")</f>
        <v>3.7152237774321119E-3</v>
      </c>
      <c r="M305" s="7">
        <f>(Table1[day range]/Table1[year range])</f>
        <v>2.3471615720523604E-2</v>
      </c>
      <c r="N305" s="9">
        <f>_FV(Table1[[#This Row],[Company]],"Market cap",TRUE)</f>
        <v>11817770819.040001</v>
      </c>
      <c r="O305" s="9">
        <f>_FV(Table1[[#This Row],[Company]],"Previous close",TRUE)*_FV(Table1[[#This Row],[Company]],"Change (%)",TRUE)*_FV(Table1[[#This Row],[Company]],"Shares outstanding",TRUE)</f>
        <v>2044474.3516939282</v>
      </c>
      <c r="P305" s="7">
        <f>(_FV(Table1[[#This Row],[Company]],"Price")-_FV(Table1[[#This Row],[Company]],"52 week low",TRUE))/_FV(Table1[[#This Row],[Company]],"Price",TRUE)</f>
        <v>0.14057369967167788</v>
      </c>
      <c r="Q305" s="3">
        <f>_FV(Table1[[#This Row],[Company]],"52 week low",TRUE)</f>
        <v>99.47</v>
      </c>
      <c r="R305" s="3">
        <f>_FV(Table1[[#This Row],[Company]],"Low")</f>
        <v>115.39</v>
      </c>
      <c r="S305" s="14">
        <f>_FV(Table1[[#This Row],[Company]],"Price")</f>
        <v>115.74</v>
      </c>
      <c r="T305" s="3">
        <f>_FV(Table1[[#This Row],[Company]],"High")</f>
        <v>115.82</v>
      </c>
      <c r="U305" s="3">
        <f>_FV(Table1[[#This Row],[Company]],"52 week high",TRUE)</f>
        <v>117.79</v>
      </c>
      <c r="V305" s="7">
        <f>(_FV(Table1[[#This Row],[Company]],"52 week high",TRUE)-_FV(Table1[[#This Row],[Company]],"Price"))/_FV(Table1[[#This Row],[Company]],"Price",TRUE)</f>
        <v>1.7712113357525587E-2</v>
      </c>
      <c r="W305" s="7">
        <f>((_FV(Table1[[#This Row],[Company]],"Price")-_FV(Table1[[#This Row],[Company]],"52 week low",TRUE))/(Table1[year range]*_FV(Table1[[#This Row],[Company]],"Price")))</f>
        <v>0.88810043668122218</v>
      </c>
      <c r="X305" s="7">
        <f>((_FV(Table1[[#This Row],[Company]],"Price")-_FV(Table1[[#This Row],[Company]],"Low",TRUE))/(_FV(Table1[[#This Row],[Company]],"High",TRUE)-_FV(Table1[[#This Row],[Company]],"Low",TRUE)))</f>
        <v>0.8139534883720938</v>
      </c>
      <c r="Y305" s="3">
        <f>_FV(Table1[[#This Row],[Company]],"Previous close",TRUE)</f>
        <v>115.72</v>
      </c>
      <c r="Z305" s="17">
        <f>_FV(Table1[[#This Row],[Company]],"Change")</f>
        <v>0.02</v>
      </c>
      <c r="AA305" s="3">
        <f>_FV(Table1[[#This Row],[Company]],"Open")</f>
        <v>115.47</v>
      </c>
      <c r="AB305" s="1">
        <v>5.1077999999999998E-2</v>
      </c>
      <c r="AC305" s="6">
        <f>_FV(Table1[[#This Row],[Company]],"Volume")</f>
        <v>87692</v>
      </c>
      <c r="AD305" s="6">
        <f>_FV(Table1[[#This Row],[Company]],"Volume average",TRUE)</f>
        <v>941548</v>
      </c>
      <c r="AE305" s="1" t="str">
        <f>_FV(Table1[[#This Row],[Company]],"Year founded",TRUE)</f>
        <v>1887</v>
      </c>
      <c r="AF305" s="6">
        <f>_FV(Table1[[#This Row],[Company]],"Shares outstanding",TRUE)</f>
        <v>102123840.46871801</v>
      </c>
      <c r="AG305" s="1" t="str">
        <f>_FV(Table1[[#This Row],[Company]],"Exchange")</f>
        <v>NYSE</v>
      </c>
      <c r="AH305" s="1" t="str">
        <f>_FV(Table1[[#This Row],[Company]],"Industry")</f>
        <v>Railroads</v>
      </c>
    </row>
    <row r="306" spans="1:34" ht="16.5" x14ac:dyDescent="0.25">
      <c r="A306" s="1">
        <v>118</v>
      </c>
      <c r="B306" s="2" t="e" vm="307">
        <v>#VALUE!</v>
      </c>
      <c r="C306" s="1" t="str">
        <f>_FV(Table1[[#This Row],[Company]],"Ticker symbol",TRUE)</f>
        <v>PX</v>
      </c>
      <c r="D306" s="5">
        <f>_FV(Table1[[#This Row],[Company]],"P/E",TRUE)</f>
        <v>32.894736999999999</v>
      </c>
      <c r="E306" s="5">
        <f>_FV(Table1[[#This Row],[Company]],"Beta")</f>
        <v>1.1146670000000001</v>
      </c>
      <c r="F306" s="7">
        <f>ABS(_FV(Table1[[#This Row],[Company]],"Change (%)",TRUE)/_FV(Table1[[#This Row],[Company]],"Beta"))</f>
        <v>1.7135162339963411E-4</v>
      </c>
      <c r="G306" s="7">
        <f>_FV(Table1[[#This Row],[Company]],"Change (%)",TRUE)</f>
        <v>1.9099999999999998E-4</v>
      </c>
      <c r="H306" s="7">
        <f>_FV(Table1[[#This Row],[Company]],"Volume")/_FV(Table1[[#This Row],[Company]],"Volume average",TRUE)</f>
        <v>0.34699942200775552</v>
      </c>
      <c r="I306" s="7">
        <f>(Table1[% volume]/(Table1[[#Totals],[% volume]]))</f>
        <v>1.2271199460178825</v>
      </c>
      <c r="J306" s="7">
        <f>_FV(Table1[[#This Row],[Company]],"Volume")/_FV(Table1[[#This Row],[Company]],"Shares outstanding",TRUE)</f>
        <v>1.7318369235103251E-3</v>
      </c>
      <c r="K306" s="7">
        <f>(_FV(Table1[[#This Row],[Company]],"52 week high",TRUE)-_FV(Table1[[#This Row],[Company]],"52 week low",TRUE))/_FV(Table1[[#This Row],[Company]],"Price")</f>
        <v>0.26222618441161483</v>
      </c>
      <c r="L306" s="7">
        <f>(_FV(Table1[[#This Row],[Company]],"High",TRUE)-_FV(Table1[[#This Row],[Company]],"Low",TRUE))/_FV(Table1[[#This Row],[Company]],"Price")</f>
        <v>9.3606724401426328E-3</v>
      </c>
      <c r="M306" s="7">
        <f>(Table1[day range]/Table1[year range])</f>
        <v>3.5696940262263221E-2</v>
      </c>
      <c r="N306" s="9">
        <f>_FV(Table1[[#This Row],[Company]],"Market cap",TRUE)</f>
        <v>45186782939.919998</v>
      </c>
      <c r="O306" s="9">
        <f>_FV(Table1[[#This Row],[Company]],"Previous close",TRUE)*_FV(Table1[[#This Row],[Company]],"Change (%)",TRUE)*_FV(Table1[[#This Row],[Company]],"Shares outstanding",TRUE)</f>
        <v>8630675.5415247306</v>
      </c>
      <c r="P306" s="7">
        <f>(_FV(Table1[[#This Row],[Company]],"Price")-_FV(Table1[[#This Row],[Company]],"52 week low",TRUE))/_FV(Table1[[#This Row],[Company]],"Price",TRUE)</f>
        <v>0.18899643402954658</v>
      </c>
      <c r="Q306" s="3">
        <f>_FV(Table1[[#This Row],[Company]],"52 week low",TRUE)</f>
        <v>127.36</v>
      </c>
      <c r="R306" s="3">
        <f>_FV(Table1[[#This Row],[Company]],"Low")</f>
        <v>156.49</v>
      </c>
      <c r="S306" s="14">
        <f>_FV(Table1[[#This Row],[Company]],"Price")</f>
        <v>157.04</v>
      </c>
      <c r="T306" s="3">
        <f>_FV(Table1[[#This Row],[Company]],"High")</f>
        <v>157.96</v>
      </c>
      <c r="U306" s="3">
        <f>_FV(Table1[[#This Row],[Company]],"52 week high",TRUE)</f>
        <v>168.54</v>
      </c>
      <c r="V306" s="7">
        <f>(_FV(Table1[[#This Row],[Company]],"52 week high",TRUE)-_FV(Table1[[#This Row],[Company]],"Price"))/_FV(Table1[[#This Row],[Company]],"Price",TRUE)</f>
        <v>7.3229750382068262E-2</v>
      </c>
      <c r="W306" s="7">
        <f>((_FV(Table1[[#This Row],[Company]],"Price")-_FV(Table1[[#This Row],[Company]],"52 week low",TRUE))/(Table1[year range]*_FV(Table1[[#This Row],[Company]],"Price")))</f>
        <v>0.72073822243807673</v>
      </c>
      <c r="X306" s="7">
        <f>((_FV(Table1[[#This Row],[Company]],"Price")-_FV(Table1[[#This Row],[Company]],"Low",TRUE))/(_FV(Table1[[#This Row],[Company]],"High",TRUE)-_FV(Table1[[#This Row],[Company]],"Low",TRUE)))</f>
        <v>0.37414965986393428</v>
      </c>
      <c r="Y306" s="3">
        <f>_FV(Table1[[#This Row],[Company]],"Previous close",TRUE)</f>
        <v>157.01</v>
      </c>
      <c r="Z306" s="17">
        <f>_FV(Table1[[#This Row],[Company]],"Change")</f>
        <v>0.03</v>
      </c>
      <c r="AA306" s="3">
        <f>_FV(Table1[[#This Row],[Company]],"Open")</f>
        <v>157.41</v>
      </c>
      <c r="AB306" s="1">
        <v>0.198633</v>
      </c>
      <c r="AC306" s="6">
        <f>_FV(Table1[[#This Row],[Company]],"Volume")</f>
        <v>498415</v>
      </c>
      <c r="AD306" s="6">
        <f>_FV(Table1[[#This Row],[Company]],"Volume average",TRUE)</f>
        <v>1436356.859375</v>
      </c>
      <c r="AE306" s="1" t="str">
        <f>_FV(Table1[[#This Row],[Company]],"Year founded",TRUE)</f>
        <v>1907</v>
      </c>
      <c r="AF306" s="6">
        <f>_FV(Table1[[#This Row],[Company]],"Shares outstanding",TRUE)</f>
        <v>287795573.14769799</v>
      </c>
      <c r="AG306" s="1" t="str">
        <f>_FV(Table1[[#This Row],[Company]],"Exchange")</f>
        <v>NYSE</v>
      </c>
      <c r="AH306" s="1" t="str">
        <f>_FV(Table1[[#This Row],[Company]],"Industry")</f>
        <v>Specialty Chemicals</v>
      </c>
    </row>
    <row r="307" spans="1:34" ht="16.5" x14ac:dyDescent="0.25">
      <c r="A307" s="1">
        <v>383</v>
      </c>
      <c r="B307" s="2" t="e" vm="308">
        <v>#VALUE!</v>
      </c>
      <c r="C307" s="1" t="str">
        <f>_FV(Table1[[#This Row],[Company]],"Ticker symbol",TRUE)</f>
        <v>VNO</v>
      </c>
      <c r="D307" s="5">
        <f>_FV(Table1[[#This Row],[Company]],"P/E",TRUE)</f>
        <v>104.166667</v>
      </c>
      <c r="E307" s="5">
        <f>_FV(Table1[[#This Row],[Company]],"Beta")</f>
        <v>0.84677500000000006</v>
      </c>
      <c r="F307" s="7">
        <f>ABS(_FV(Table1[[#This Row],[Company]],"Change (%)",TRUE)/_FV(Table1[[#This Row],[Company]],"Beta"))</f>
        <v>3.2476159546514715E-4</v>
      </c>
      <c r="G307" s="7">
        <f>_FV(Table1[[#This Row],[Company]],"Change (%)",TRUE)</f>
        <v>2.7500000000000002E-4</v>
      </c>
      <c r="H307" s="7">
        <f>_FV(Table1[[#This Row],[Company]],"Volume")/_FV(Table1[[#This Row],[Company]],"Volume average",TRUE)</f>
        <v>0.11489335717541937</v>
      </c>
      <c r="I307" s="7">
        <f>(Table1[% volume]/(Table1[[#Totals],[% volume]]))</f>
        <v>0.40630595128703934</v>
      </c>
      <c r="J307" s="7">
        <f>_FV(Table1[[#This Row],[Company]],"Volume")/_FV(Table1[[#This Row],[Company]],"Shares outstanding",TRUE)</f>
        <v>5.5705969489645748E-4</v>
      </c>
      <c r="K307" s="7">
        <f>(_FV(Table1[[#This Row],[Company]],"52 week high",TRUE)-_FV(Table1[[#This Row],[Company]],"52 week low",TRUE))/_FV(Table1[[#This Row],[Company]],"Price")</f>
        <v>0.2219011667810569</v>
      </c>
      <c r="L307" s="7">
        <f>(_FV(Table1[[#This Row],[Company]],"High",TRUE)-_FV(Table1[[#This Row],[Company]],"Low",TRUE))/_FV(Table1[[#This Row],[Company]],"Price")</f>
        <v>6.4516129032257917E-3</v>
      </c>
      <c r="M307" s="7">
        <f>(Table1[day range]/Table1[year range])</f>
        <v>2.907426309115085E-2</v>
      </c>
      <c r="N307" s="9">
        <f>_FV(Table1[[#This Row],[Company]],"Market cap",TRUE)</f>
        <v>13858835167.450001</v>
      </c>
      <c r="O307" s="9">
        <f>_FV(Table1[[#This Row],[Company]],"Previous close",TRUE)*_FV(Table1[[#This Row],[Company]],"Change (%)",TRUE)*_FV(Table1[[#This Row],[Company]],"Shares outstanding",TRUE)</f>
        <v>3811179.6710487539</v>
      </c>
      <c r="P307" s="7">
        <f>(_FV(Table1[[#This Row],[Company]],"Price")-_FV(Table1[[#This Row],[Company]],"52 week low",TRUE))/_FV(Table1[[#This Row],[Company]],"Price",TRUE)</f>
        <v>0.11963623884694567</v>
      </c>
      <c r="Q307" s="3">
        <f>_FV(Table1[[#This Row],[Company]],"52 week low",TRUE)</f>
        <v>64.134500000000003</v>
      </c>
      <c r="R307" s="3">
        <f>_FV(Table1[[#This Row],[Company]],"Low")</f>
        <v>72.58</v>
      </c>
      <c r="S307" s="14">
        <f>_FV(Table1[[#This Row],[Company]],"Price")</f>
        <v>72.849999999999994</v>
      </c>
      <c r="T307" s="3">
        <f>_FV(Table1[[#This Row],[Company]],"High")</f>
        <v>73.05</v>
      </c>
      <c r="U307" s="3">
        <f>_FV(Table1[[#This Row],[Company]],"52 week high",TRUE)</f>
        <v>80.3</v>
      </c>
      <c r="V307" s="7">
        <f>(_FV(Table1[[#This Row],[Company]],"52 week high",TRUE)-_FV(Table1[[#This Row],[Company]],"Price"))/_FV(Table1[[#This Row],[Company]],"Price",TRUE)</f>
        <v>0.10226492793411124</v>
      </c>
      <c r="W307" s="7">
        <f>((_FV(Table1[[#This Row],[Company]],"Price")-_FV(Table1[[#This Row],[Company]],"52 week low",TRUE))/(Table1[year range]*_FV(Table1[[#This Row],[Company]],"Price")))</f>
        <v>0.53914199993813949</v>
      </c>
      <c r="X307" s="7">
        <f>((_FV(Table1[[#This Row],[Company]],"Price")-_FV(Table1[[#This Row],[Company]],"Low",TRUE))/(_FV(Table1[[#This Row],[Company]],"High",TRUE)-_FV(Table1[[#This Row],[Company]],"Low",TRUE)))</f>
        <v>0.57446808510637593</v>
      </c>
      <c r="Y307" s="3">
        <f>_FV(Table1[[#This Row],[Company]],"Previous close",TRUE)</f>
        <v>72.83</v>
      </c>
      <c r="Z307" s="17">
        <f>_FV(Table1[[#This Row],[Company]],"Change")</f>
        <v>0.02</v>
      </c>
      <c r="AA307" s="3">
        <f>_FV(Table1[[#This Row],[Company]],"Open")</f>
        <v>72.91</v>
      </c>
      <c r="AB307" s="1">
        <v>5.1400000000000001E-2</v>
      </c>
      <c r="AC307" s="6">
        <f>_FV(Table1[[#This Row],[Company]],"Volume")</f>
        <v>106003</v>
      </c>
      <c r="AD307" s="6">
        <f>_FV(Table1[[#This Row],[Company]],"Volume average",TRUE)</f>
        <v>922620.79032258096</v>
      </c>
      <c r="AE307" s="1" t="str">
        <f>_FV(Table1[[#This Row],[Company]],"Year founded",TRUE)</f>
        <v>2008</v>
      </c>
      <c r="AF307" s="6">
        <f>_FV(Table1[[#This Row],[Company]],"Shares outstanding",TRUE)</f>
        <v>190290198.64684901</v>
      </c>
      <c r="AG307" s="1" t="str">
        <f>_FV(Table1[[#This Row],[Company]],"Exchange")</f>
        <v>NYSE</v>
      </c>
      <c r="AH307" s="1" t="str">
        <f>_FV(Table1[[#This Row],[Company]],"Industry")</f>
        <v>REIT - Office</v>
      </c>
    </row>
    <row r="308" spans="1:34" ht="16.5" x14ac:dyDescent="0.25">
      <c r="A308" s="1">
        <v>184</v>
      </c>
      <c r="B308" s="2" t="e" vm="309">
        <v>#VALUE!</v>
      </c>
      <c r="C308" s="1" t="str">
        <f>_FV(Table1[[#This Row],[Company]],"Ticker symbol",TRUE)</f>
        <v>MCO</v>
      </c>
      <c r="D308" s="5">
        <f>_FV(Table1[[#This Row],[Company]],"P/E",TRUE)</f>
        <v>30.581040000000002</v>
      </c>
      <c r="E308" s="5">
        <f>_FV(Table1[[#This Row],[Company]],"Beta")</f>
        <v>1.1297029999999999</v>
      </c>
      <c r="F308" s="7">
        <f>ABS(_FV(Table1[[#This Row],[Company]],"Change (%)",TRUE)/_FV(Table1[[#This Row],[Company]],"Beta"))</f>
        <v>2.5581944989081201E-4</v>
      </c>
      <c r="G308" s="7">
        <f>_FV(Table1[[#This Row],[Company]],"Change (%)",TRUE)</f>
        <v>2.8899999999999998E-4</v>
      </c>
      <c r="H308" s="7">
        <f>_FV(Table1[[#This Row],[Company]],"Volume")/_FV(Table1[[#This Row],[Company]],"Volume average",TRUE)</f>
        <v>0.13503205247637315</v>
      </c>
      <c r="I308" s="7">
        <f>(Table1[% volume]/(Table1[[#Totals],[% volume]]))</f>
        <v>0.47752392204788008</v>
      </c>
      <c r="J308" s="7">
        <f>_FV(Table1[[#This Row],[Company]],"Volume")/_FV(Table1[[#This Row],[Company]],"Shares outstanding",TRUE)</f>
        <v>4.8716725915843695E-4</v>
      </c>
      <c r="K308" s="7">
        <f>(_FV(Table1[[#This Row],[Company]],"52 week high",TRUE)-_FV(Table1[[#This Row],[Company]],"52 week low",TRUE))/_FV(Table1[[#This Row],[Company]],"Price")</f>
        <v>0.35606279217406356</v>
      </c>
      <c r="L308" s="7">
        <f>(_FV(Table1[[#This Row],[Company]],"High",TRUE)-_FV(Table1[[#This Row],[Company]],"Low",TRUE))/_FV(Table1[[#This Row],[Company]],"Price")</f>
        <v>7.8490217579499349E-3</v>
      </c>
      <c r="M308" s="7">
        <f>(Table1[day range]/Table1[year range])</f>
        <v>2.2043925763837999E-2</v>
      </c>
      <c r="N308" s="9">
        <f>_FV(Table1[[#This Row],[Company]],"Market cap",TRUE)</f>
        <v>33238999000</v>
      </c>
      <c r="O308" s="9">
        <f>_FV(Table1[[#This Row],[Company]],"Previous close",TRUE)*_FV(Table1[[#This Row],[Company]],"Change (%)",TRUE)*_FV(Table1[[#This Row],[Company]],"Shares outstanding",TRUE)</f>
        <v>9606070.7109999843</v>
      </c>
      <c r="P308" s="7">
        <f>(_FV(Table1[[#This Row],[Company]],"Price")-_FV(Table1[[#This Row],[Company]],"52 week low",TRUE))/_FV(Table1[[#This Row],[Company]],"Price",TRUE)</f>
        <v>0.27119524441622905</v>
      </c>
      <c r="Q308" s="3">
        <f>_FV(Table1[[#This Row],[Company]],"52 week low",TRUE)</f>
        <v>126.28</v>
      </c>
      <c r="R308" s="3">
        <f>_FV(Table1[[#This Row],[Company]],"Low")</f>
        <v>172.27</v>
      </c>
      <c r="S308" s="14">
        <f>_FV(Table1[[#This Row],[Company]],"Price")</f>
        <v>173.27</v>
      </c>
      <c r="T308" s="3">
        <f>_FV(Table1[[#This Row],[Company]],"High")</f>
        <v>173.63</v>
      </c>
      <c r="U308" s="3">
        <f>_FV(Table1[[#This Row],[Company]],"52 week high",TRUE)</f>
        <v>187.97499999999999</v>
      </c>
      <c r="V308" s="7">
        <f>(_FV(Table1[[#This Row],[Company]],"52 week high",TRUE)-_FV(Table1[[#This Row],[Company]],"Price"))/_FV(Table1[[#This Row],[Company]],"Price",TRUE)</f>
        <v>8.4867547757834491E-2</v>
      </c>
      <c r="W308" s="7">
        <f>((_FV(Table1[[#This Row],[Company]],"Price")-_FV(Table1[[#This Row],[Company]],"52 week low",TRUE))/(Table1[year range]*_FV(Table1[[#This Row],[Company]],"Price")))</f>
        <v>0.76165005267849928</v>
      </c>
      <c r="X308" s="7">
        <f>((_FV(Table1[[#This Row],[Company]],"Price")-_FV(Table1[[#This Row],[Company]],"Low",TRUE))/(_FV(Table1[[#This Row],[Company]],"High",TRUE)-_FV(Table1[[#This Row],[Company]],"Low",TRUE)))</f>
        <v>0.73529411764706687</v>
      </c>
      <c r="Y308" s="3">
        <f>_FV(Table1[[#This Row],[Company]],"Previous close",TRUE)</f>
        <v>173.22</v>
      </c>
      <c r="Z308" s="17">
        <f>_FV(Table1[[#This Row],[Company]],"Change")</f>
        <v>0.05</v>
      </c>
      <c r="AA308" s="3">
        <f>_FV(Table1[[#This Row],[Company]],"Open")</f>
        <v>173.14</v>
      </c>
      <c r="AB308" s="1">
        <v>0.12876000000000001</v>
      </c>
      <c r="AC308" s="6">
        <f>_FV(Table1[[#This Row],[Company]],"Volume")</f>
        <v>93482</v>
      </c>
      <c r="AD308" s="6">
        <f>_FV(Table1[[#This Row],[Company]],"Volume average",TRUE)</f>
        <v>692294.890625</v>
      </c>
      <c r="AE308" s="1" t="str">
        <f>_FV(Table1[[#This Row],[Company]],"Year founded",TRUE)</f>
        <v>1909</v>
      </c>
      <c r="AF308" s="6">
        <f>_FV(Table1[[#This Row],[Company]],"Shares outstanding",TRUE)</f>
        <v>191888921.602586</v>
      </c>
      <c r="AG308" s="1" t="str">
        <f>_FV(Table1[[#This Row],[Company]],"Exchange")</f>
        <v>NYSE</v>
      </c>
      <c r="AH308" s="1" t="str">
        <f>_FV(Table1[[#This Row],[Company]],"Industry")</f>
        <v>Capital Markets</v>
      </c>
    </row>
    <row r="309" spans="1:34" ht="16.5" x14ac:dyDescent="0.25">
      <c r="A309" s="1">
        <v>220</v>
      </c>
      <c r="B309" s="2" t="e" vm="310">
        <v>#VALUE!</v>
      </c>
      <c r="C309" s="1" t="str">
        <f>_FV(Table1[[#This Row],[Company]],"Ticker symbol",TRUE)</f>
        <v>HPE</v>
      </c>
      <c r="D309" s="5">
        <f>_FV(Table1[[#This Row],[Company]],"P/E",TRUE)</f>
        <v>8.6058520000000005</v>
      </c>
      <c r="E309" s="19">
        <v>1.64</v>
      </c>
      <c r="F309" s="7">
        <f>ABS(Table1[[#This Row],[% change]]/Table1[[#This Row],[Beta]])</f>
        <v>1.8902439024390244E-4</v>
      </c>
      <c r="G309" s="7">
        <f>_FV(Table1[[#This Row],[Company]],"Change (%)",TRUE)</f>
        <v>3.1E-4</v>
      </c>
      <c r="H309" s="7">
        <f>_FV(Table1[[#This Row],[Company]],"Volume")/_FV(Table1[[#This Row],[Company]],"Volume average",TRUE)</f>
        <v>0.10379583895637733</v>
      </c>
      <c r="I309" s="7">
        <f>(Table1[% volume]/(Table1[[#Totals],[% volume]]))</f>
        <v>0.36706096961217366</v>
      </c>
      <c r="J309" s="7">
        <f>_FV(Table1[[#This Row],[Company]],"Volume")/_FV(Table1[[#This Row],[Company]],"Shares outstanding",TRUE)</f>
        <v>6.4978140212815878E-4</v>
      </c>
      <c r="K309" s="7">
        <f>(_FV(Table1[[#This Row],[Company]],"52 week high",TRUE)-_FV(Table1[[#This Row],[Company]],"52 week low",TRUE))/_FV(Table1[[#This Row],[Company]],"Price")</f>
        <v>0.41263940520446107</v>
      </c>
      <c r="L309" s="7">
        <f>(_FV(Table1[[#This Row],[Company]],"High",TRUE)-_FV(Table1[[#This Row],[Company]],"Low",TRUE))/_FV(Table1[[#This Row],[Company]],"Price")</f>
        <v>8.0545229244113389E-3</v>
      </c>
      <c r="M309" s="7">
        <f>(Table1[day range]/Table1[year range])</f>
        <v>1.9519519519519364E-2</v>
      </c>
      <c r="N309" s="9">
        <f>_FV(Table1[[#This Row],[Company]],"Market cap",TRUE)</f>
        <v>24465462258.435902</v>
      </c>
      <c r="O309" s="9">
        <f>_FV(Table1[[#This Row],[Company]],"Previous close",TRUE)*_FV(Table1[[#This Row],[Company]],"Change (%)",TRUE)*_FV(Table1[[#This Row],[Company]],"Shares outstanding",TRUE)</f>
        <v>7584293.3001151159</v>
      </c>
      <c r="P309" s="7">
        <f>(_FV(Table1[[#This Row],[Company]],"Price")-_FV(Table1[[#This Row],[Company]],"52 week low",TRUE))/_FV(Table1[[#This Row],[Company]],"Price",TRUE)</f>
        <v>0.20600991325898396</v>
      </c>
      <c r="Q309" s="3">
        <f>_FV(Table1[[#This Row],[Company]],"52 week low",TRUE)</f>
        <v>12.815</v>
      </c>
      <c r="R309" s="3">
        <f>_FV(Table1[[#This Row],[Company]],"Low")</f>
        <v>16.07</v>
      </c>
      <c r="S309" s="14">
        <f>_FV(Table1[[#This Row],[Company]],"Price")</f>
        <v>16.14</v>
      </c>
      <c r="T309" s="3">
        <f>_FV(Table1[[#This Row],[Company]],"High")</f>
        <v>16.2</v>
      </c>
      <c r="U309" s="3">
        <f>_FV(Table1[[#This Row],[Company]],"52 week high",TRUE)</f>
        <v>19.475000000000001</v>
      </c>
      <c r="V309" s="7">
        <f>(_FV(Table1[[#This Row],[Company]],"52 week high",TRUE)-_FV(Table1[[#This Row],[Company]],"Price"))/_FV(Table1[[#This Row],[Company]],"Price",TRUE)</f>
        <v>0.20662949194547711</v>
      </c>
      <c r="W309" s="7">
        <f>((_FV(Table1[[#This Row],[Company]],"Price")-_FV(Table1[[#This Row],[Company]],"52 week low",TRUE))/(Table1[year range]*_FV(Table1[[#This Row],[Company]],"Price")))</f>
        <v>0.49924924924924924</v>
      </c>
      <c r="X309" s="7">
        <f>((_FV(Table1[[#This Row],[Company]],"Price")-_FV(Table1[[#This Row],[Company]],"Low",TRUE))/(_FV(Table1[[#This Row],[Company]],"High",TRUE)-_FV(Table1[[#This Row],[Company]],"Low",TRUE)))</f>
        <v>0.53846153846154476</v>
      </c>
      <c r="Y309" s="3">
        <f>_FV(Table1[[#This Row],[Company]],"Previous close",TRUE)</f>
        <v>16.135000000000002</v>
      </c>
      <c r="Z309" s="17">
        <f>_FV(Table1[[#This Row],[Company]],"Change")</f>
        <v>5.0000000000000001E-3</v>
      </c>
      <c r="AA309" s="3">
        <f>_FV(Table1[[#This Row],[Company]],"Open")</f>
        <v>16.14</v>
      </c>
      <c r="AB309" s="1">
        <v>9.9514000000000005E-2</v>
      </c>
      <c r="AC309" s="6">
        <f>_FV(Table1[[#This Row],[Company]],"Volume")</f>
        <v>985262</v>
      </c>
      <c r="AD309" s="6">
        <f>_FV(Table1[[#This Row],[Company]],"Volume average",TRUE)</f>
        <v>9492307.3015873004</v>
      </c>
      <c r="AE309" s="1" t="str">
        <f>_FV(Table1[[#This Row],[Company]],"Year founded",TRUE)</f>
        <v>2015</v>
      </c>
      <c r="AF309" s="6">
        <f>_FV(Table1[[#This Row],[Company]],"Shares outstanding",TRUE)</f>
        <v>1516297629.89996</v>
      </c>
      <c r="AG309" s="1" t="str">
        <f>_FV(Table1[[#This Row],[Company]],"Exchange")</f>
        <v>NYSE</v>
      </c>
      <c r="AH309" s="1" t="str">
        <f>_FV(Table1[[#This Row],[Company]],"Industry")</f>
        <v>Communication Equipment</v>
      </c>
    </row>
    <row r="310" spans="1:34" ht="16.5" x14ac:dyDescent="0.25">
      <c r="A310" s="1">
        <v>279</v>
      </c>
      <c r="B310" s="2" t="e" vm="311">
        <v>#VALUE!</v>
      </c>
      <c r="C310" s="1" t="str">
        <f>_FV(Table1[[#This Row],[Company]],"Ticker symbol",TRUE)</f>
        <v>SBAC</v>
      </c>
      <c r="D310" s="5">
        <f>_FV(Table1[[#This Row],[Company]],"P/E",TRUE)</f>
        <v>625</v>
      </c>
      <c r="E310" s="5">
        <f>_FV(Table1[[#This Row],[Company]],"Beta")</f>
        <v>0.86108600000000002</v>
      </c>
      <c r="F310" s="7">
        <f>ABS(_FV(Table1[[#This Row],[Company]],"Change (%)",TRUE)/_FV(Table1[[#This Row],[Company]],"Beta"))</f>
        <v>3.6813976768870939E-4</v>
      </c>
      <c r="G310" s="7">
        <f>_FV(Table1[[#This Row],[Company]],"Change (%)",TRUE)</f>
        <v>3.1700000000000001E-4</v>
      </c>
      <c r="H310" s="7">
        <f>_FV(Table1[[#This Row],[Company]],"Volume")/_FV(Table1[[#This Row],[Company]],"Volume average",TRUE)</f>
        <v>0.42395421447888648</v>
      </c>
      <c r="I310" s="7">
        <f>(Table1[% volume]/(Table1[[#Totals],[% volume]]))</f>
        <v>1.4992609203071163</v>
      </c>
      <c r="J310" s="7">
        <f>_FV(Table1[[#This Row],[Company]],"Volume")/_FV(Table1[[#This Row],[Company]],"Shares outstanding",TRUE)</f>
        <v>3.1807114398311209E-3</v>
      </c>
      <c r="K310" s="7">
        <f>(_FV(Table1[[#This Row],[Company]],"52 week high",TRUE)-_FV(Table1[[#This Row],[Company]],"52 week low",TRUE))/_FV(Table1[[#This Row],[Company]],"Price")</f>
        <v>0.25632911392405061</v>
      </c>
      <c r="L310" s="7">
        <f>(_FV(Table1[[#This Row],[Company]],"High",TRUE)-_FV(Table1[[#This Row],[Company]],"Low",TRUE))/_FV(Table1[[#This Row],[Company]],"Price")</f>
        <v>1.2341772151898663E-2</v>
      </c>
      <c r="M310" s="7">
        <f>(Table1[day range]/Table1[year range])</f>
        <v>4.8148148148147878E-2</v>
      </c>
      <c r="N310" s="9">
        <f>_FV(Table1[[#This Row],[Company]],"Market cap",TRUE)</f>
        <v>18087983392.5</v>
      </c>
      <c r="O310" s="9">
        <f>_FV(Table1[[#This Row],[Company]],"Previous close",TRUE)*_FV(Table1[[#This Row],[Company]],"Change (%)",TRUE)*_FV(Table1[[#This Row],[Company]],"Shares outstanding",TRUE)</f>
        <v>5733890.735422492</v>
      </c>
      <c r="P310" s="7">
        <f>(_FV(Table1[[#This Row],[Company]],"Price")-_FV(Table1[[#This Row],[Company]],"52 week low",TRUE))/_FV(Table1[[#This Row],[Company]],"Price",TRUE)</f>
        <v>0.13183544303797476</v>
      </c>
      <c r="Q310" s="3">
        <f>_FV(Table1[[#This Row],[Company]],"52 week low",TRUE)</f>
        <v>137.16999999999999</v>
      </c>
      <c r="R310" s="3">
        <f>_FV(Table1[[#This Row],[Company]],"Low")</f>
        <v>156.93</v>
      </c>
      <c r="S310" s="14">
        <f>_FV(Table1[[#This Row],[Company]],"Price")</f>
        <v>158</v>
      </c>
      <c r="T310" s="3">
        <f>_FV(Table1[[#This Row],[Company]],"High")</f>
        <v>158.88</v>
      </c>
      <c r="U310" s="3">
        <f>_FV(Table1[[#This Row],[Company]],"52 week high",TRUE)</f>
        <v>177.67</v>
      </c>
      <c r="V310" s="7">
        <f>(_FV(Table1[[#This Row],[Company]],"52 week high",TRUE)-_FV(Table1[[#This Row],[Company]],"Price"))/_FV(Table1[[#This Row],[Company]],"Price",TRUE)</f>
        <v>0.12449367088607587</v>
      </c>
      <c r="W310" s="7">
        <f>((_FV(Table1[[#This Row],[Company]],"Price")-_FV(Table1[[#This Row],[Company]],"52 week low",TRUE))/(Table1[year range]*_FV(Table1[[#This Row],[Company]],"Price")))</f>
        <v>0.51432098765432133</v>
      </c>
      <c r="X310" s="7">
        <f>((_FV(Table1[[#This Row],[Company]],"Price")-_FV(Table1[[#This Row],[Company]],"Low",TRUE))/(_FV(Table1[[#This Row],[Company]],"High",TRUE)-_FV(Table1[[#This Row],[Company]],"Low",TRUE)))</f>
        <v>0.54871794871794843</v>
      </c>
      <c r="Y310" s="3">
        <f>_FV(Table1[[#This Row],[Company]],"Previous close",TRUE)</f>
        <v>157.94999999999999</v>
      </c>
      <c r="Z310" s="17">
        <f>_FV(Table1[[#This Row],[Company]],"Change")</f>
        <v>0.05</v>
      </c>
      <c r="AA310" s="3">
        <f>_FV(Table1[[#This Row],[Company]],"Open")</f>
        <v>158.16999999999999</v>
      </c>
      <c r="AB310" s="1">
        <v>7.7223E-2</v>
      </c>
      <c r="AC310" s="6">
        <f>_FV(Table1[[#This Row],[Company]],"Volume")</f>
        <v>364246</v>
      </c>
      <c r="AD310" s="6">
        <f>_FV(Table1[[#This Row],[Company]],"Volume average",TRUE)</f>
        <v>859163.53125</v>
      </c>
      <c r="AE310" s="1" t="str">
        <f>_FV(Table1[[#This Row],[Company]],"Year founded",TRUE)</f>
        <v>1997</v>
      </c>
      <c r="AF310" s="6">
        <f>_FV(Table1[[#This Row],[Company]],"Shares outstanding",TRUE)</f>
        <v>114517147.150997</v>
      </c>
      <c r="AG310" s="1" t="str">
        <f>_FV(Table1[[#This Row],[Company]],"Exchange")</f>
        <v>NASDAQ</v>
      </c>
      <c r="AH310" s="1" t="str">
        <f>_FV(Table1[[#This Row],[Company]],"Industry")</f>
        <v>Telecom Services</v>
      </c>
    </row>
    <row r="311" spans="1:34" ht="16.5" x14ac:dyDescent="0.25">
      <c r="A311" s="1">
        <v>332</v>
      </c>
      <c r="B311" s="2" t="e" vm="312">
        <v>#VALUE!</v>
      </c>
      <c r="C311" s="1" t="str">
        <f>_FV(Table1[[#This Row],[Company]],"Ticker symbol",TRUE)</f>
        <v>PFG</v>
      </c>
      <c r="D311" s="5">
        <f>_FV(Table1[[#This Row],[Company]],"P/E",TRUE)</f>
        <v>6.5530799999999996</v>
      </c>
      <c r="E311" s="5">
        <f>_FV(Table1[[#This Row],[Company]],"Beta")</f>
        <v>1.4929250000000001</v>
      </c>
      <c r="F311" s="7">
        <f>ABS(_FV(Table1[[#This Row],[Company]],"Change (%)",TRUE)/_FV(Table1[[#This Row],[Company]],"Beta"))</f>
        <v>2.37788234506087E-4</v>
      </c>
      <c r="G311" s="7">
        <f>_FV(Table1[[#This Row],[Company]],"Change (%)",TRUE)</f>
        <v>3.5499999999999996E-4</v>
      </c>
      <c r="H311" s="7">
        <f>_FV(Table1[[#This Row],[Company]],"Volume")/_FV(Table1[[#This Row],[Company]],"Volume average",TRUE)</f>
        <v>0.10229161177984436</v>
      </c>
      <c r="I311" s="7">
        <f>(Table1[% volume]/(Table1[[#Totals],[% volume]]))</f>
        <v>0.36174145881591502</v>
      </c>
      <c r="J311" s="7">
        <f>_FV(Table1[[#This Row],[Company]],"Volume")/_FV(Table1[[#This Row],[Company]],"Shares outstanding",TRUE)</f>
        <v>5.1865980692685095E-4</v>
      </c>
      <c r="K311" s="7">
        <f>(_FV(Table1[[#This Row],[Company]],"52 week high",TRUE)-_FV(Table1[[#This Row],[Company]],"52 week low",TRUE))/_FV(Table1[[#This Row],[Company]],"Price")</f>
        <v>0.41260414820067354</v>
      </c>
      <c r="L311" s="7">
        <f>(_FV(Table1[[#This Row],[Company]],"High",TRUE)-_FV(Table1[[#This Row],[Company]],"Low",TRUE))/_FV(Table1[[#This Row],[Company]],"Price")</f>
        <v>1.1345506115936901E-2</v>
      </c>
      <c r="M311" s="7">
        <f>(Table1[day range]/Table1[year range])</f>
        <v>2.749731471535986E-2</v>
      </c>
      <c r="N311" s="9">
        <f>_FV(Table1[[#This Row],[Company]],"Market cap",TRUE)</f>
        <v>16025916542.964899</v>
      </c>
      <c r="O311" s="9">
        <f>_FV(Table1[[#This Row],[Company]],"Previous close",TRUE)*_FV(Table1[[#This Row],[Company]],"Change (%)",TRUE)*_FV(Table1[[#This Row],[Company]],"Shares outstanding",TRUE)</f>
        <v>5689200.372752537</v>
      </c>
      <c r="P311" s="7">
        <f>(_FV(Table1[[#This Row],[Company]],"Price")-_FV(Table1[[#This Row],[Company]],"52 week low",TRUE))/_FV(Table1[[#This Row],[Company]],"Price",TRUE)</f>
        <v>7.2682148555220608E-2</v>
      </c>
      <c r="Q311" s="3">
        <f>_FV(Table1[[#This Row],[Company]],"52 week low",TRUE)</f>
        <v>52.31</v>
      </c>
      <c r="R311" s="3">
        <f>_FV(Table1[[#This Row],[Company]],"Low")</f>
        <v>55.9</v>
      </c>
      <c r="S311" s="14">
        <f>_FV(Table1[[#This Row],[Company]],"Price")</f>
        <v>56.41</v>
      </c>
      <c r="T311" s="3">
        <f>_FV(Table1[[#This Row],[Company]],"High")</f>
        <v>56.54</v>
      </c>
      <c r="U311" s="3">
        <f>_FV(Table1[[#This Row],[Company]],"52 week high",TRUE)</f>
        <v>75.584999999999994</v>
      </c>
      <c r="V311" s="7">
        <f>(_FV(Table1[[#This Row],[Company]],"52 week high",TRUE)-_FV(Table1[[#This Row],[Company]],"Price"))/_FV(Table1[[#This Row],[Company]],"Price",TRUE)</f>
        <v>0.33992199964545289</v>
      </c>
      <c r="W311" s="7">
        <f>((_FV(Table1[[#This Row],[Company]],"Price")-_FV(Table1[[#This Row],[Company]],"52 week low",TRUE))/(Table1[year range]*_FV(Table1[[#This Row],[Company]],"Price")))</f>
        <v>0.17615467239527371</v>
      </c>
      <c r="X311" s="7">
        <f>((_FV(Table1[[#This Row],[Company]],"Price")-_FV(Table1[[#This Row],[Company]],"Low",TRUE))/(_FV(Table1[[#This Row],[Company]],"High",TRUE)-_FV(Table1[[#This Row],[Company]],"Low",TRUE)))</f>
        <v>0.79687499999999623</v>
      </c>
      <c r="Y311" s="3">
        <f>_FV(Table1[[#This Row],[Company]],"Previous close",TRUE)</f>
        <v>56.39</v>
      </c>
      <c r="Z311" s="17">
        <f>_FV(Table1[[#This Row],[Company]],"Change")</f>
        <v>0.02</v>
      </c>
      <c r="AA311" s="3">
        <f>_FV(Table1[[#This Row],[Company]],"Open")</f>
        <v>56.48</v>
      </c>
      <c r="AB311" s="1">
        <v>6.1363000000000001E-2</v>
      </c>
      <c r="AC311" s="6">
        <f>_FV(Table1[[#This Row],[Company]],"Volume")</f>
        <v>147402</v>
      </c>
      <c r="AD311" s="6">
        <f>_FV(Table1[[#This Row],[Company]],"Volume average",TRUE)</f>
        <v>1440997.921875</v>
      </c>
      <c r="AE311" s="1" t="str">
        <f>_FV(Table1[[#This Row],[Company]],"Year founded",TRUE)</f>
        <v>1879</v>
      </c>
      <c r="AF311" s="6">
        <f>_FV(Table1[[#This Row],[Company]],"Shares outstanding",TRUE)</f>
        <v>284197846.12457699</v>
      </c>
      <c r="AG311" s="1" t="str">
        <f>_FV(Table1[[#This Row],[Company]],"Exchange")</f>
        <v>NASDAQ</v>
      </c>
      <c r="AH311" s="1" t="str">
        <f>_FV(Table1[[#This Row],[Company]],"Industry")</f>
        <v>Insurance - Life</v>
      </c>
    </row>
    <row r="312" spans="1:34" ht="16.5" x14ac:dyDescent="0.25">
      <c r="A312" s="1">
        <v>239</v>
      </c>
      <c r="B312" s="2" t="e" vm="313">
        <v>#VALUE!</v>
      </c>
      <c r="C312" s="1" t="str">
        <f>_FV(Table1[[#This Row],[Company]],"Ticker symbol",TRUE)</f>
        <v>MCHP</v>
      </c>
      <c r="D312" s="5">
        <f>_FV(Table1[[#This Row],[Company]],"P/E",TRUE)</f>
        <v>92.592592999999994</v>
      </c>
      <c r="E312" s="5">
        <f>_FV(Table1[[#This Row],[Company]],"Beta")</f>
        <v>1.1226590000000001</v>
      </c>
      <c r="F312" s="7">
        <f>ABS(_FV(Table1[[#This Row],[Company]],"Change (%)",TRUE)/_FV(Table1[[#This Row],[Company]],"Beta"))</f>
        <v>3.6609513663543423E-4</v>
      </c>
      <c r="G312" s="7">
        <f>_FV(Table1[[#This Row],[Company]],"Change (%)",TRUE)</f>
        <v>4.1099999999999996E-4</v>
      </c>
      <c r="H312" s="7">
        <f>_FV(Table1[[#This Row],[Company]],"Volume")/_FV(Table1[[#This Row],[Company]],"Volume average",TRUE)</f>
        <v>0.24422581731649259</v>
      </c>
      <c r="I312" s="7">
        <f>(Table1[% volume]/(Table1[[#Totals],[% volume]]))</f>
        <v>0.86367397970734772</v>
      </c>
      <c r="J312" s="7">
        <f>_FV(Table1[[#This Row],[Company]],"Volume")/_FV(Table1[[#This Row],[Company]],"Shares outstanding",TRUE)</f>
        <v>1.9902549625051263E-3</v>
      </c>
      <c r="K312" s="7">
        <f>(_FV(Table1[[#This Row],[Company]],"52 week high",TRUE)-_FV(Table1[[#This Row],[Company]],"52 week low",TRUE))/_FV(Table1[[#This Row],[Company]],"Price")</f>
        <v>0.26587872559095588</v>
      </c>
      <c r="L312" s="7">
        <f>(_FV(Table1[[#This Row],[Company]],"High",TRUE)-_FV(Table1[[#This Row],[Company]],"Low",TRUE))/_FV(Table1[[#This Row],[Company]],"Price")</f>
        <v>9.4552929085303366E-3</v>
      </c>
      <c r="M312" s="7">
        <f>(Table1[day range]/Table1[year range])</f>
        <v>3.5562427522226575E-2</v>
      </c>
      <c r="N312" s="9">
        <f>_FV(Table1[[#This Row],[Company]],"Market cap",TRUE)</f>
        <v>22870422452.16</v>
      </c>
      <c r="O312" s="9">
        <f>_FV(Table1[[#This Row],[Company]],"Previous close",TRUE)*_FV(Table1[[#This Row],[Company]],"Change (%)",TRUE)*_FV(Table1[[#This Row],[Company]],"Shares outstanding",TRUE)</f>
        <v>9399743.6278377399</v>
      </c>
      <c r="P312" s="7">
        <f>(_FV(Table1[[#This Row],[Company]],"Price")-_FV(Table1[[#This Row],[Company]],"52 week low",TRUE))/_FV(Table1[[#This Row],[Company]],"Price",TRUE)</f>
        <v>0.19496402877697841</v>
      </c>
      <c r="Q312" s="3">
        <f>_FV(Table1[[#This Row],[Company]],"52 week low",TRUE)</f>
        <v>78.33</v>
      </c>
      <c r="R312" s="3">
        <f>_FV(Table1[[#This Row],[Company]],"Low")</f>
        <v>96.82</v>
      </c>
      <c r="S312" s="14">
        <f>_FV(Table1[[#This Row],[Company]],"Price")</f>
        <v>97.3</v>
      </c>
      <c r="T312" s="3">
        <f>_FV(Table1[[#This Row],[Company]],"High")</f>
        <v>97.74</v>
      </c>
      <c r="U312" s="3">
        <f>_FV(Table1[[#This Row],[Company]],"52 week high",TRUE)</f>
        <v>104.2</v>
      </c>
      <c r="V312" s="7">
        <f>(_FV(Table1[[#This Row],[Company]],"52 week high",TRUE)-_FV(Table1[[#This Row],[Company]],"Price"))/_FV(Table1[[#This Row],[Company]],"Price",TRUE)</f>
        <v>7.0914696813977454E-2</v>
      </c>
      <c r="W312" s="7">
        <f>((_FV(Table1[[#This Row],[Company]],"Price")-_FV(Table1[[#This Row],[Company]],"52 week low",TRUE))/(Table1[year range]*_FV(Table1[[#This Row],[Company]],"Price")))</f>
        <v>0.73328179358330092</v>
      </c>
      <c r="X312" s="7">
        <f>((_FV(Table1[[#This Row],[Company]],"Price")-_FV(Table1[[#This Row],[Company]],"Low",TRUE))/(_FV(Table1[[#This Row],[Company]],"High",TRUE)-_FV(Table1[[#This Row],[Company]],"Low",TRUE)))</f>
        <v>0.52173913043478592</v>
      </c>
      <c r="Y312" s="3">
        <f>_FV(Table1[[#This Row],[Company]],"Previous close",TRUE)</f>
        <v>97.26</v>
      </c>
      <c r="Z312" s="17">
        <f>_FV(Table1[[#This Row],[Company]],"Change")</f>
        <v>0.04</v>
      </c>
      <c r="AA312" s="3">
        <f>_FV(Table1[[#This Row],[Company]],"Open")</f>
        <v>97.39</v>
      </c>
      <c r="AB312" s="1">
        <v>9.2400999999999997E-2</v>
      </c>
      <c r="AC312" s="6">
        <f>_FV(Table1[[#This Row],[Company]],"Volume")</f>
        <v>468003</v>
      </c>
      <c r="AD312" s="6">
        <f>_FV(Table1[[#This Row],[Company]],"Volume average",TRUE)</f>
        <v>1916271.609375</v>
      </c>
      <c r="AE312" s="1" t="str">
        <f>_FV(Table1[[#This Row],[Company]],"Year founded",TRUE)</f>
        <v>1989</v>
      </c>
      <c r="AF312" s="6">
        <f>_FV(Table1[[#This Row],[Company]],"Shares outstanding",TRUE)</f>
        <v>235147259.42998099</v>
      </c>
      <c r="AG312" s="1" t="str">
        <f>_FV(Table1[[#This Row],[Company]],"Exchange")</f>
        <v>NASDAQ</v>
      </c>
      <c r="AH312" s="1" t="str">
        <f>_FV(Table1[[#This Row],[Company]],"Industry")</f>
        <v>Semiconductors</v>
      </c>
    </row>
    <row r="313" spans="1:34" ht="16.5" x14ac:dyDescent="0.25">
      <c r="A313" s="1">
        <v>468</v>
      </c>
      <c r="B313" s="2" t="e" vm="314">
        <v>#VALUE!</v>
      </c>
      <c r="C313" s="1" t="str">
        <f>_FV(Table1[[#This Row],[Company]],"Ticker symbol",TRUE)</f>
        <v>RL</v>
      </c>
      <c r="D313" s="5">
        <f>_FV(Table1[[#This Row],[Company]],"P/E",TRUE)</f>
        <v>51.546391999999997</v>
      </c>
      <c r="E313" s="5">
        <f>_FV(Table1[[#This Row],[Company]],"Beta")</f>
        <v>0.72772000000000003</v>
      </c>
      <c r="F313" s="7">
        <f>ABS(_FV(Table1[[#This Row],[Company]],"Change (%)",TRUE)/_FV(Table1[[#This Row],[Company]],"Beta"))</f>
        <v>6.1836970263288071E-4</v>
      </c>
      <c r="G313" s="7">
        <f>_FV(Table1[[#This Row],[Company]],"Change (%)",TRUE)</f>
        <v>4.4999999999999999E-4</v>
      </c>
      <c r="H313" s="7">
        <f>_FV(Table1[[#This Row],[Company]],"Volume")/_FV(Table1[[#This Row],[Company]],"Volume average",TRUE)</f>
        <v>0.19192340410574479</v>
      </c>
      <c r="I313" s="7">
        <f>(Table1[% volume]/(Table1[[#Totals],[% volume]]))</f>
        <v>0.67871305353513245</v>
      </c>
      <c r="J313" s="7">
        <f>_FV(Table1[[#This Row],[Company]],"Volume")/_FV(Table1[[#This Row],[Company]],"Shares outstanding",TRUE)</f>
        <v>2.5903076767574977E-3</v>
      </c>
      <c r="K313" s="7">
        <f>(_FV(Table1[[#This Row],[Company]],"52 week high",TRUE)-_FV(Table1[[#This Row],[Company]],"52 week low",TRUE))/_FV(Table1[[#This Row],[Company]],"Price")</f>
        <v>0.49081703020763051</v>
      </c>
      <c r="L313" s="7">
        <f>(_FV(Table1[[#This Row],[Company]],"High",TRUE)-_FV(Table1[[#This Row],[Company]],"Low",TRUE))/_FV(Table1[[#This Row],[Company]],"Price")</f>
        <v>1.6190690353047186E-2</v>
      </c>
      <c r="M313" s="7">
        <f>(Table1[day range]/Table1[year range])</f>
        <v>3.2987222033021207E-2</v>
      </c>
      <c r="N313" s="9">
        <f>_FV(Table1[[#This Row],[Company]],"Market cap",TRUE)</f>
        <v>10821946173.24</v>
      </c>
      <c r="O313" s="9">
        <f>_FV(Table1[[#This Row],[Company]],"Previous close",TRUE)*_FV(Table1[[#This Row],[Company]],"Change (%)",TRUE)*_FV(Table1[[#This Row],[Company]],"Shares outstanding",TRUE)</f>
        <v>4869875.7779580001</v>
      </c>
      <c r="P313" s="7">
        <f>(_FV(Table1[[#This Row],[Company]],"Price")-_FV(Table1[[#This Row],[Company]],"52 week low",TRUE))/_FV(Table1[[#This Row],[Company]],"Price",TRUE)</f>
        <v>0.3830290083202158</v>
      </c>
      <c r="Q313" s="3">
        <f>_FV(Table1[[#This Row],[Company]],"52 week low",TRUE)</f>
        <v>82.310100000000006</v>
      </c>
      <c r="R313" s="3">
        <f>_FV(Table1[[#This Row],[Company]],"Low")</f>
        <v>133.19999999999999</v>
      </c>
      <c r="S313" s="14">
        <f>_FV(Table1[[#This Row],[Company]],"Price")</f>
        <v>133.41</v>
      </c>
      <c r="T313" s="3">
        <f>_FV(Table1[[#This Row],[Company]],"High")</f>
        <v>135.36000000000001</v>
      </c>
      <c r="U313" s="3">
        <f>_FV(Table1[[#This Row],[Company]],"52 week high",TRUE)</f>
        <v>147.79</v>
      </c>
      <c r="V313" s="7">
        <f>(_FV(Table1[[#This Row],[Company]],"52 week high",TRUE)-_FV(Table1[[#This Row],[Company]],"Price"))/_FV(Table1[[#This Row],[Company]],"Price",TRUE)</f>
        <v>0.10778802188741471</v>
      </c>
      <c r="W313" s="7">
        <f>((_FV(Table1[[#This Row],[Company]],"Price")-_FV(Table1[[#This Row],[Company]],"52 week low",TRUE))/(Table1[year range]*_FV(Table1[[#This Row],[Company]],"Price")))</f>
        <v>0.78039062368757439</v>
      </c>
      <c r="X313" s="7">
        <f>((_FV(Table1[[#This Row],[Company]],"Price")-_FV(Table1[[#This Row],[Company]],"Low",TRUE))/(_FV(Table1[[#This Row],[Company]],"High",TRUE)-_FV(Table1[[#This Row],[Company]],"Low",TRUE)))</f>
        <v>9.7222222222224777E-2</v>
      </c>
      <c r="Y313" s="3">
        <f>_FV(Table1[[#This Row],[Company]],"Previous close",TRUE)</f>
        <v>133.35</v>
      </c>
      <c r="Z313" s="17">
        <f>_FV(Table1[[#This Row],[Company]],"Change")</f>
        <v>0.06</v>
      </c>
      <c r="AA313" s="3">
        <f>_FV(Table1[[#This Row],[Company]],"Open")</f>
        <v>133.77000000000001</v>
      </c>
      <c r="AB313" s="1">
        <v>3.2072000000000003E-2</v>
      </c>
      <c r="AC313" s="6">
        <f>_FV(Table1[[#This Row],[Company]],"Volume")</f>
        <v>210215</v>
      </c>
      <c r="AD313" s="6">
        <f>_FV(Table1[[#This Row],[Company]],"Volume average",TRUE)</f>
        <v>1095306.75</v>
      </c>
      <c r="AE313" s="1" t="str">
        <f>_FV(Table1[[#This Row],[Company]],"Year founded",TRUE)</f>
        <v>1997</v>
      </c>
      <c r="AF313" s="6">
        <f>_FV(Table1[[#This Row],[Company]],"Shares outstanding",TRUE)</f>
        <v>81154451.992800906</v>
      </c>
      <c r="AG313" s="1" t="str">
        <f>_FV(Table1[[#This Row],[Company]],"Exchange")</f>
        <v>NYSE</v>
      </c>
      <c r="AH313" s="1" t="str">
        <f>_FV(Table1[[#This Row],[Company]],"Industry")</f>
        <v>Apparel Manufacturing</v>
      </c>
    </row>
    <row r="314" spans="1:34" ht="16.5" x14ac:dyDescent="0.25">
      <c r="A314" s="1">
        <v>89</v>
      </c>
      <c r="B314" s="2" t="e" vm="315">
        <v>#VALUE!</v>
      </c>
      <c r="C314" s="1" t="str">
        <f>_FV(Table1[[#This Row],[Company]],"Ticker symbol",TRUE)</f>
        <v>BLK</v>
      </c>
      <c r="D314" s="5">
        <f>_FV(Table1[[#This Row],[Company]],"P/E",TRUE)</f>
        <v>15.243902</v>
      </c>
      <c r="E314" s="5">
        <f>_FV(Table1[[#This Row],[Company]],"Beta")</f>
        <v>1.6057760000000001</v>
      </c>
      <c r="F314" s="7">
        <f>ABS(_FV(Table1[[#This Row],[Company]],"Change (%)",TRUE)/_FV(Table1[[#This Row],[Company]],"Beta"))</f>
        <v>2.8086109145983003E-4</v>
      </c>
      <c r="G314" s="7">
        <f>_FV(Table1[[#This Row],[Company]],"Change (%)",TRUE)</f>
        <v>4.5100000000000001E-4</v>
      </c>
      <c r="H314" s="7">
        <f>_FV(Table1[[#This Row],[Company]],"Volume")/_FV(Table1[[#This Row],[Company]],"Volume average",TRUE)</f>
        <v>0.30870894539322696</v>
      </c>
      <c r="I314" s="7">
        <f>(Table1[% volume]/(Table1[[#Totals],[% volume]]))</f>
        <v>1.0917104766753973</v>
      </c>
      <c r="J314" s="7">
        <f>_FV(Table1[[#This Row],[Company]],"Volume")/_FV(Table1[[#This Row],[Company]],"Shares outstanding",TRUE)</f>
        <v>1.1124620984401964E-3</v>
      </c>
      <c r="K314" s="7">
        <f>(_FV(Table1[[#This Row],[Company]],"52 week high",TRUE)-_FV(Table1[[#This Row],[Company]],"52 week low",TRUE))/_FV(Table1[[#This Row],[Company]],"Price")</f>
        <v>0.38128640577569933</v>
      </c>
      <c r="L314" s="7">
        <f>(_FV(Table1[[#This Row],[Company]],"High",TRUE)-_FV(Table1[[#This Row],[Company]],"Low",TRUE))/_FV(Table1[[#This Row],[Company]],"Price")</f>
        <v>9.9782590860612221E-3</v>
      </c>
      <c r="M314" s="7">
        <f>(Table1[day range]/Table1[year range])</f>
        <v>2.616998386229161E-2</v>
      </c>
      <c r="N314" s="9">
        <f>_FV(Table1[[#This Row],[Company]],"Market cap",TRUE)</f>
        <v>78335838661.100006</v>
      </c>
      <c r="O314" s="9">
        <f>_FV(Table1[[#This Row],[Company]],"Previous close",TRUE)*_FV(Table1[[#This Row],[Company]],"Change (%)",TRUE)*_FV(Table1[[#This Row],[Company]],"Shares outstanding",TRUE)</f>
        <v>35329463.236156113</v>
      </c>
      <c r="P314" s="7">
        <f>(_FV(Table1[[#This Row],[Company]],"Price")-_FV(Table1[[#This Row],[Company]],"52 week low",TRUE))/_FV(Table1[[#This Row],[Company]],"Price",TRUE)</f>
        <v>0.16190827795553367</v>
      </c>
      <c r="Q314" s="3">
        <f>_FV(Table1[[#This Row],[Company]],"52 week low",TRUE)</f>
        <v>408.62</v>
      </c>
      <c r="R314" s="3">
        <f>_FV(Table1[[#This Row],[Company]],"Low")</f>
        <v>484.51</v>
      </c>
      <c r="S314" s="14">
        <f>_FV(Table1[[#This Row],[Company]],"Price")</f>
        <v>487.56</v>
      </c>
      <c r="T314" s="3">
        <f>_FV(Table1[[#This Row],[Company]],"High")</f>
        <v>489.375</v>
      </c>
      <c r="U314" s="3">
        <f>_FV(Table1[[#This Row],[Company]],"52 week high",TRUE)</f>
        <v>594.52</v>
      </c>
      <c r="V314" s="7">
        <f>(_FV(Table1[[#This Row],[Company]],"52 week high",TRUE)-_FV(Table1[[#This Row],[Company]],"Price"))/_FV(Table1[[#This Row],[Company]],"Price",TRUE)</f>
        <v>0.21937812782016569</v>
      </c>
      <c r="W314" s="7">
        <f>((_FV(Table1[[#This Row],[Company]],"Price")-_FV(Table1[[#This Row],[Company]],"52 week low",TRUE))/(Table1[year range]*_FV(Table1[[#This Row],[Company]],"Price")))</f>
        <v>0.42463690155997852</v>
      </c>
      <c r="X314" s="7">
        <f>((_FV(Table1[[#This Row],[Company]],"Price")-_FV(Table1[[#This Row],[Company]],"Low",TRUE))/(_FV(Table1[[#This Row],[Company]],"High",TRUE)-_FV(Table1[[#This Row],[Company]],"Low",TRUE)))</f>
        <v>0.62692702980472881</v>
      </c>
      <c r="Y314" s="3">
        <f>_FV(Table1[[#This Row],[Company]],"Previous close",TRUE)</f>
        <v>487.34</v>
      </c>
      <c r="Z314" s="17">
        <f>_FV(Table1[[#This Row],[Company]],"Change")</f>
        <v>0.22</v>
      </c>
      <c r="AA314" s="3">
        <f>_FV(Table1[[#This Row],[Company]],"Open")</f>
        <v>486.04</v>
      </c>
      <c r="AB314" s="1">
        <v>0.25861499999999998</v>
      </c>
      <c r="AC314" s="6">
        <f>_FV(Table1[[#This Row],[Company]],"Volume")</f>
        <v>178819</v>
      </c>
      <c r="AD314" s="6">
        <f>_FV(Table1[[#This Row],[Company]],"Volume average",TRUE)</f>
        <v>579247.87301587302</v>
      </c>
      <c r="AE314" s="1" t="str">
        <f>_FV(Table1[[#This Row],[Company]],"Year founded",TRUE)</f>
        <v>1988</v>
      </c>
      <c r="AF314" s="6">
        <f>_FV(Table1[[#This Row],[Company]],"Shares outstanding",TRUE)</f>
        <v>160741656.05347401</v>
      </c>
      <c r="AG314" s="1" t="str">
        <f>_FV(Table1[[#This Row],[Company]],"Exchange")</f>
        <v>NYSE</v>
      </c>
      <c r="AH314" s="1" t="str">
        <f>_FV(Table1[[#This Row],[Company]],"Industry")</f>
        <v>Asset Management</v>
      </c>
    </row>
    <row r="315" spans="1:34" ht="16.5" x14ac:dyDescent="0.25">
      <c r="A315" s="1">
        <v>0</v>
      </c>
      <c r="B315" s="2" t="e" vm="316">
        <v>#VALUE!</v>
      </c>
      <c r="C315" s="8" t="str">
        <f>_FV(Table1[[#This Row],[Company]],"Ticker symbol",TRUE)</f>
        <v>!SPX</v>
      </c>
      <c r="D315" s="5"/>
      <c r="E315" s="1"/>
      <c r="F315" s="7"/>
      <c r="G315" s="7">
        <f>_FV(Table1[[#This Row],[Company]],"Change (%)",TRUE)</f>
        <v>4.8977592751316297E-4</v>
      </c>
      <c r="H315" s="7"/>
      <c r="I315" s="7"/>
      <c r="J315" s="7"/>
      <c r="K315" s="7">
        <f>(_FV(Table1[[#This Row],[Company]],"52 week high",TRUE)-_FV(Table1[[#This Row],[Company]],"52 week low",TRUE))/_FV(Table1[[#This Row],[Company]],"Price")</f>
        <v>0.15928108117558612</v>
      </c>
      <c r="L315" s="7">
        <f>(_FV(Table1[[#This Row],[Company]],"High",TRUE)-_FV(Table1[[#This Row],[Company]],"Low",TRUE))/_FV(Table1[[#This Row],[Company]],"Price")</f>
        <v>2.458170883088185E-3</v>
      </c>
      <c r="M315" s="7">
        <f>(Table1[day range]/Table1[year range])</f>
        <v>1.543291183702087E-2</v>
      </c>
      <c r="N315" s="1"/>
      <c r="O315" s="9"/>
      <c r="P315" s="7">
        <f>(_FV(Table1[[#This Row],[Company]],"Price")-_FV(Table1[[#This Row],[Company]],"52 week low",TRUE))/_FV(Table1[[#This Row],[Company]],"Price",TRUE)</f>
        <v>0.15472839484588352</v>
      </c>
      <c r="Q315" s="3">
        <f>_FV(Table1[[#This Row],[Company]],"52 week low",TRUE)</f>
        <v>2417.35</v>
      </c>
      <c r="R315" s="3">
        <f>_FV(Table1[[#This Row],[Company]],"Low")</f>
        <v>2853.09</v>
      </c>
      <c r="S315" s="14">
        <f>_FV(Table1[[#This Row],[Company]],"Price")</f>
        <v>2859.85</v>
      </c>
      <c r="T315" s="3">
        <f>_FV(Table1[[#This Row],[Company]],"High")</f>
        <v>2860.12</v>
      </c>
      <c r="U315" s="3">
        <f>_FV(Table1[[#This Row],[Company]],"52 week high",TRUE)</f>
        <v>2872.87</v>
      </c>
      <c r="V315" s="7">
        <f>(_FV(Table1[[#This Row],[Company]],"52 week high",TRUE)-_FV(Table1[[#This Row],[Company]],"Price"))/_FV(Table1[[#This Row],[Company]],"Price",TRUE)</f>
        <v>4.5526863297026005E-3</v>
      </c>
      <c r="W315" s="7">
        <f>((_FV(Table1[[#This Row],[Company]],"Price")-_FV(Table1[[#This Row],[Company]],"52 week low",TRUE))/(Table1[year range]*_FV(Table1[[#This Row],[Company]],"Price")))</f>
        <v>0.97141728134878835</v>
      </c>
      <c r="X315" s="7">
        <f>((_FV(Table1[[#This Row],[Company]],"Price")-_FV(Table1[[#This Row],[Company]],"Low",TRUE))/(_FV(Table1[[#This Row],[Company]],"High",TRUE)-_FV(Table1[[#This Row],[Company]],"Low",TRUE)))</f>
        <v>0.96159317211948914</v>
      </c>
      <c r="Y315" s="3">
        <f>_FV(Table1[[#This Row],[Company]],"Previous close",TRUE)</f>
        <v>2858.45</v>
      </c>
      <c r="Z315" s="17">
        <f>_FV(Table1[[#This Row],[Company]],"Change")</f>
        <v>1.4</v>
      </c>
      <c r="AA315" s="3">
        <f>_FV(Table1[[#This Row],[Company]],"Open")</f>
        <v>2856.79</v>
      </c>
      <c r="AB315" s="1"/>
      <c r="AC315" s="6"/>
      <c r="AD315" s="6"/>
      <c r="AE315" s="1"/>
      <c r="AF315" s="1" t="e" vm="317">
        <f>_FV(Table1[[#This Row],[Company]],"Shares outstanding",TRUE)</f>
        <v>#VALUE!</v>
      </c>
      <c r="AG315" s="1" t="e" vm="318">
        <f>_FV(Table1[[#This Row],[Company]],"Exchange")</f>
        <v>#VALUE!</v>
      </c>
      <c r="AH315" s="1" t="e" vm="319">
        <f>_FV(Table1[[#This Row],[Company]],"Industry")</f>
        <v>#VALUE!</v>
      </c>
    </row>
    <row r="316" spans="1:34" ht="16.5" x14ac:dyDescent="0.25">
      <c r="A316" s="1">
        <v>454</v>
      </c>
      <c r="B316" s="2" t="e" vm="320">
        <v>#VALUE!</v>
      </c>
      <c r="C316" s="1" t="str">
        <f>_FV(Table1[[#This Row],[Company]],"Ticker symbol",TRUE)</f>
        <v>NI</v>
      </c>
      <c r="D316" s="5">
        <f>_FV(Table1[[#This Row],[Company]],"P/E",TRUE)</f>
        <v>36.231884000000001</v>
      </c>
      <c r="E316" s="5">
        <f>_FV(Table1[[#This Row],[Company]],"Beta")</f>
        <v>0.217025</v>
      </c>
      <c r="F316" s="7">
        <f>ABS(_FV(Table1[[#This Row],[Company]],"Change (%)",TRUE)/_FV(Table1[[#This Row],[Company]],"Beta"))</f>
        <v>2.6033867066006218E-3</v>
      </c>
      <c r="G316" s="7">
        <f>_FV(Table1[[#This Row],[Company]],"Change (%)",TRUE)</f>
        <v>5.6499999999999996E-4</v>
      </c>
      <c r="H316" s="7">
        <f>_FV(Table1[[#This Row],[Company]],"Volume")/_FV(Table1[[#This Row],[Company]],"Volume average",TRUE)</f>
        <v>0.17000216226053161</v>
      </c>
      <c r="I316" s="7">
        <f>(Table1[% volume]/(Table1[[#Totals],[% volume]]))</f>
        <v>0.60119133043225725</v>
      </c>
      <c r="J316" s="7">
        <f>_FV(Table1[[#This Row],[Company]],"Volume")/_FV(Table1[[#This Row],[Company]],"Shares outstanding",TRUE)</f>
        <v>1.2718879055934878E-3</v>
      </c>
      <c r="K316" s="7">
        <f>(_FV(Table1[[#This Row],[Company]],"52 week high",TRUE)-_FV(Table1[[#This Row],[Company]],"52 week low",TRUE))/_FV(Table1[[#This Row],[Company]],"Price")</f>
        <v>0.20037664783427495</v>
      </c>
      <c r="L316" s="7">
        <f>(_FV(Table1[[#This Row],[Company]],"High",TRUE)-_FV(Table1[[#This Row],[Company]],"Low",TRUE))/_FV(Table1[[#This Row],[Company]],"Price")</f>
        <v>4.8964218455743507E-3</v>
      </c>
      <c r="M316" s="7">
        <f>(Table1[day range]/Table1[year range])</f>
        <v>2.4436090225563725E-2</v>
      </c>
      <c r="N316" s="9">
        <f>_FV(Table1[[#This Row],[Company]],"Market cap",TRUE)</f>
        <v>9642254353.6000004</v>
      </c>
      <c r="O316" s="9">
        <f>_FV(Table1[[#This Row],[Company]],"Previous close",TRUE)*_FV(Table1[[#This Row],[Company]],"Change (%)",TRUE)*_FV(Table1[[#This Row],[Company]],"Shares outstanding",TRUE)</f>
        <v>5447873.709784003</v>
      </c>
      <c r="P316" s="7">
        <f>(_FV(Table1[[#This Row],[Company]],"Price")-_FV(Table1[[#This Row],[Company]],"52 week low",TRUE))/_FV(Table1[[#This Row],[Company]],"Price",TRUE)</f>
        <v>0.15480225988700563</v>
      </c>
      <c r="Q316" s="3">
        <f>_FV(Table1[[#This Row],[Company]],"52 week low",TRUE)</f>
        <v>22.44</v>
      </c>
      <c r="R316" s="3">
        <f>_FV(Table1[[#This Row],[Company]],"Low")</f>
        <v>26.45</v>
      </c>
      <c r="S316" s="14">
        <f>_FV(Table1[[#This Row],[Company]],"Price")</f>
        <v>26.55</v>
      </c>
      <c r="T316" s="3">
        <f>_FV(Table1[[#This Row],[Company]],"High")</f>
        <v>26.58</v>
      </c>
      <c r="U316" s="3">
        <f>_FV(Table1[[#This Row],[Company]],"52 week high",TRUE)</f>
        <v>27.76</v>
      </c>
      <c r="V316" s="7">
        <f>(_FV(Table1[[#This Row],[Company]],"52 week high",TRUE)-_FV(Table1[[#This Row],[Company]],"Price"))/_FV(Table1[[#This Row],[Company]],"Price",TRUE)</f>
        <v>4.5574387947269333E-2</v>
      </c>
      <c r="W316" s="7">
        <f>((_FV(Table1[[#This Row],[Company]],"Price")-_FV(Table1[[#This Row],[Company]],"52 week low",TRUE))/(Table1[year range]*_FV(Table1[[#This Row],[Company]],"Price")))</f>
        <v>0.77255639097744344</v>
      </c>
      <c r="X316" s="7">
        <f>((_FV(Table1[[#This Row],[Company]],"Price")-_FV(Table1[[#This Row],[Company]],"Low",TRUE))/(_FV(Table1[[#This Row],[Company]],"High",TRUE)-_FV(Table1[[#This Row],[Company]],"Low",TRUE)))</f>
        <v>0.76923076923078604</v>
      </c>
      <c r="Y316" s="3">
        <f>_FV(Table1[[#This Row],[Company]],"Previous close",TRUE)</f>
        <v>26.535</v>
      </c>
      <c r="Z316" s="17">
        <f>_FV(Table1[[#This Row],[Company]],"Change")</f>
        <v>1.4999999999999999E-2</v>
      </c>
      <c r="AA316" s="3">
        <f>_FV(Table1[[#This Row],[Company]],"Open")</f>
        <v>26.5</v>
      </c>
      <c r="AB316" s="1">
        <v>3.6256999999999998E-2</v>
      </c>
      <c r="AC316" s="6">
        <f>_FV(Table1[[#This Row],[Company]],"Volume")</f>
        <v>462177</v>
      </c>
      <c r="AD316" s="6">
        <f>_FV(Table1[[#This Row],[Company]],"Volume average",TRUE)</f>
        <v>2718653.65625</v>
      </c>
      <c r="AE316" s="1" t="str">
        <f>_FV(Table1[[#This Row],[Company]],"Year founded",TRUE)</f>
        <v>1987</v>
      </c>
      <c r="AF316" s="6">
        <f>_FV(Table1[[#This Row],[Company]],"Shares outstanding",TRUE)</f>
        <v>363378720.69342399</v>
      </c>
      <c r="AG316" s="1" t="str">
        <f>_FV(Table1[[#This Row],[Company]],"Exchange")</f>
        <v>NYSE</v>
      </c>
      <c r="AH316" s="1" t="str">
        <f>_FV(Table1[[#This Row],[Company]],"Industry")</f>
        <v>Utilities - Regulated Gas</v>
      </c>
    </row>
    <row r="317" spans="1:34" ht="16.5" x14ac:dyDescent="0.25">
      <c r="A317" s="1">
        <v>126</v>
      </c>
      <c r="B317" s="2" t="e" vm="321">
        <v>#VALUE!</v>
      </c>
      <c r="C317" s="1" t="str">
        <f>_FV(Table1[[#This Row],[Company]],"Ticker symbol",TRUE)</f>
        <v>ILMN</v>
      </c>
      <c r="D317" s="5">
        <f>_FV(Table1[[#This Row],[Company]],"P/E",TRUE)</f>
        <v>75.757576</v>
      </c>
      <c r="E317" s="5">
        <f>_FV(Table1[[#This Row],[Company]],"Beta")</f>
        <v>0.95943800000000001</v>
      </c>
      <c r="F317" s="7">
        <f>ABS(_FV(Table1[[#This Row],[Company]],"Change (%)",TRUE)/_FV(Table1[[#This Row],[Company]],"Beta"))</f>
        <v>6.1807016190728323E-4</v>
      </c>
      <c r="G317" s="7">
        <f>_FV(Table1[[#This Row],[Company]],"Change (%)",TRUE)</f>
        <v>5.9299999999999999E-4</v>
      </c>
      <c r="H317" s="7">
        <f>_FV(Table1[[#This Row],[Company]],"Volume")/_FV(Table1[[#This Row],[Company]],"Volume average",TRUE)</f>
        <v>0.25957496215456455</v>
      </c>
      <c r="I317" s="7">
        <f>(Table1[% volume]/(Table1[[#Totals],[% volume]]))</f>
        <v>0.91795430581317772</v>
      </c>
      <c r="J317" s="7">
        <f>_FV(Table1[[#This Row],[Company]],"Volume")/_FV(Table1[[#This Row],[Company]],"Shares outstanding",TRUE)</f>
        <v>1.2758011874874102E-3</v>
      </c>
      <c r="K317" s="7">
        <f>(_FV(Table1[[#This Row],[Company]],"52 week high",TRUE)-_FV(Table1[[#This Row],[Company]],"52 week low",TRUE))/_FV(Table1[[#This Row],[Company]],"Price")</f>
        <v>0.45025634946507415</v>
      </c>
      <c r="L317" s="7">
        <f>(_FV(Table1[[#This Row],[Company]],"High",TRUE)-_FV(Table1[[#This Row],[Company]],"Low",TRUE))/_FV(Table1[[#This Row],[Company]],"Price")</f>
        <v>7.992768870580572E-3</v>
      </c>
      <c r="M317" s="7">
        <f>(Table1[day range]/Table1[year range])</f>
        <v>1.7751596129796637E-2</v>
      </c>
      <c r="N317" s="9">
        <f>_FV(Table1[[#This Row],[Company]],"Market cap",TRUE)</f>
        <v>49602210000</v>
      </c>
      <c r="O317" s="9">
        <f>_FV(Table1[[#This Row],[Company]],"Previous close",TRUE)*_FV(Table1[[#This Row],[Company]],"Change (%)",TRUE)*_FV(Table1[[#This Row],[Company]],"Shares outstanding",TRUE)</f>
        <v>29414110.530000053</v>
      </c>
      <c r="P317" s="7">
        <f>(_FV(Table1[[#This Row],[Company]],"Price")-_FV(Table1[[#This Row],[Company]],"52 week low",TRUE))/_FV(Table1[[#This Row],[Company]],"Price",TRUE)</f>
        <v>0.43943929111223068</v>
      </c>
      <c r="Q317" s="3">
        <f>_FV(Table1[[#This Row],[Company]],"52 week low",TRUE)</f>
        <v>189.15</v>
      </c>
      <c r="R317" s="3">
        <f>_FV(Table1[[#This Row],[Company]],"Low")</f>
        <v>335.94299999999998</v>
      </c>
      <c r="S317" s="14">
        <f>_FV(Table1[[#This Row],[Company]],"Price")</f>
        <v>337.43</v>
      </c>
      <c r="T317" s="3">
        <f>_FV(Table1[[#This Row],[Company]],"High")</f>
        <v>338.64</v>
      </c>
      <c r="U317" s="3">
        <f>_FV(Table1[[#This Row],[Company]],"52 week high",TRUE)</f>
        <v>341.08</v>
      </c>
      <c r="V317" s="7">
        <f>(_FV(Table1[[#This Row],[Company]],"52 week high",TRUE)-_FV(Table1[[#This Row],[Company]],"Price"))/_FV(Table1[[#This Row],[Company]],"Price",TRUE)</f>
        <v>1.0817058352843485E-2</v>
      </c>
      <c r="W317" s="7">
        <f>((_FV(Table1[[#This Row],[Company]],"Price")-_FV(Table1[[#This Row],[Company]],"52 week low",TRUE))/(Table1[year range]*_FV(Table1[[#This Row],[Company]],"Price")))</f>
        <v>0.97597577831896287</v>
      </c>
      <c r="X317" s="7">
        <f>((_FV(Table1[[#This Row],[Company]],"Price")-_FV(Table1[[#This Row],[Company]],"Low",TRUE))/(_FV(Table1[[#This Row],[Company]],"High",TRUE)-_FV(Table1[[#This Row],[Company]],"Low",TRUE)))</f>
        <v>0.55135335558028242</v>
      </c>
      <c r="Y317" s="3">
        <f>_FV(Table1[[#This Row],[Company]],"Previous close",TRUE)</f>
        <v>337.23</v>
      </c>
      <c r="Z317" s="17">
        <f>_FV(Table1[[#This Row],[Company]],"Change")</f>
        <v>0.2</v>
      </c>
      <c r="AA317" s="3">
        <f>_FV(Table1[[#This Row],[Company]],"Open")</f>
        <v>336.53</v>
      </c>
      <c r="AB317" s="1">
        <v>0.190218</v>
      </c>
      <c r="AC317" s="6">
        <f>_FV(Table1[[#This Row],[Company]],"Volume")</f>
        <v>187654</v>
      </c>
      <c r="AD317" s="6">
        <f>_FV(Table1[[#This Row],[Company]],"Volume average",TRUE)</f>
        <v>722927.96825396805</v>
      </c>
      <c r="AE317" s="1" t="str">
        <f>_FV(Table1[[#This Row],[Company]],"Year founded",TRUE)</f>
        <v>1998</v>
      </c>
      <c r="AF317" s="6">
        <f>_FV(Table1[[#This Row],[Company]],"Shares outstanding",TRUE)</f>
        <v>147087180.85579601</v>
      </c>
      <c r="AG317" s="1" t="str">
        <f>_FV(Table1[[#This Row],[Company]],"Exchange")</f>
        <v>NASDAQ</v>
      </c>
      <c r="AH317" s="1" t="str">
        <f>_FV(Table1[[#This Row],[Company]],"Industry")</f>
        <v>Diagnostics &amp; Research</v>
      </c>
    </row>
    <row r="318" spans="1:34" ht="16.5" x14ac:dyDescent="0.25">
      <c r="A318" s="1">
        <v>379</v>
      </c>
      <c r="B318" s="2" t="e" vm="322">
        <v>#VALUE!</v>
      </c>
      <c r="C318" s="1" t="str">
        <f>_FV(Table1[[#This Row],[Company]],"Ticker symbol",TRUE)</f>
        <v>DOV</v>
      </c>
      <c r="D318" s="5">
        <f>_FV(Table1[[#This Row],[Company]],"P/E",TRUE)</f>
        <v>16.420361</v>
      </c>
      <c r="E318" s="5">
        <f>_FV(Table1[[#This Row],[Company]],"Beta")</f>
        <v>1.31463</v>
      </c>
      <c r="F318" s="7">
        <f>ABS(_FV(Table1[[#This Row],[Company]],"Change (%)",TRUE)/_FV(Table1[[#This Row],[Company]],"Beta"))</f>
        <v>4.5792352220776949E-4</v>
      </c>
      <c r="G318" s="7">
        <f>_FV(Table1[[#This Row],[Company]],"Change (%)",TRUE)</f>
        <v>6.02E-4</v>
      </c>
      <c r="H318" s="7">
        <f>_FV(Table1[[#This Row],[Company]],"Volume")/_FV(Table1[[#This Row],[Company]],"Volume average",TRUE)</f>
        <v>0.1517577726234397</v>
      </c>
      <c r="I318" s="7">
        <f>(Table1[% volume]/(Table1[[#Totals],[% volume]]))</f>
        <v>0.53667233412656012</v>
      </c>
      <c r="J318" s="7">
        <f>_FV(Table1[[#This Row],[Company]],"Volume")/_FV(Table1[[#This Row],[Company]],"Shares outstanding",TRUE)</f>
        <v>1.7089533735731297E-3</v>
      </c>
      <c r="K318" s="7">
        <f>(_FV(Table1[[#This Row],[Company]],"52 week high",TRUE)-_FV(Table1[[#This Row],[Company]],"52 week low",TRUE))/_FV(Table1[[#This Row],[Company]],"Price")</f>
        <v>0.44909331409331421</v>
      </c>
      <c r="L318" s="7">
        <f>(_FV(Table1[[#This Row],[Company]],"High",TRUE)-_FV(Table1[[#This Row],[Company]],"Low",TRUE))/_FV(Table1[[#This Row],[Company]],"Price")</f>
        <v>1.0221260221260154E-2</v>
      </c>
      <c r="M318" s="7">
        <f>(Table1[day range]/Table1[year range])</f>
        <v>2.2759769296267777E-2</v>
      </c>
      <c r="N318" s="9">
        <f>_FV(Table1[[#This Row],[Company]],"Market cap",TRUE)</f>
        <v>12265308687.84</v>
      </c>
      <c r="O318" s="9">
        <f>_FV(Table1[[#This Row],[Company]],"Previous close",TRUE)*_FV(Table1[[#This Row],[Company]],"Change (%)",TRUE)*_FV(Table1[[#This Row],[Company]],"Shares outstanding",TRUE)</f>
        <v>7383715.830079685</v>
      </c>
      <c r="P318" s="7">
        <f>(_FV(Table1[[#This Row],[Company]],"Price")-_FV(Table1[[#This Row],[Company]],"52 week low",TRUE))/_FV(Table1[[#This Row],[Company]],"Price",TRUE)</f>
        <v>0.13764550264550268</v>
      </c>
      <c r="Q318" s="3">
        <f>_FV(Table1[[#This Row],[Company]],"52 week low",TRUE)</f>
        <v>71.713399999999993</v>
      </c>
      <c r="R318" s="3">
        <f>_FV(Table1[[#This Row],[Company]],"Low")</f>
        <v>82.67</v>
      </c>
      <c r="S318" s="14">
        <f>_FV(Table1[[#This Row],[Company]],"Price")</f>
        <v>83.16</v>
      </c>
      <c r="T318" s="3">
        <f>_FV(Table1[[#This Row],[Company]],"High")</f>
        <v>83.52</v>
      </c>
      <c r="U318" s="3">
        <f>_FV(Table1[[#This Row],[Company]],"52 week high",TRUE)</f>
        <v>109.06</v>
      </c>
      <c r="V318" s="7">
        <f>(_FV(Table1[[#This Row],[Company]],"52 week high",TRUE)-_FV(Table1[[#This Row],[Company]],"Price"))/_FV(Table1[[#This Row],[Company]],"Price",TRUE)</f>
        <v>0.31144781144781153</v>
      </c>
      <c r="W318" s="7">
        <f>((_FV(Table1[[#This Row],[Company]],"Price")-_FV(Table1[[#This Row],[Company]],"52 week low",TRUE))/(Table1[year range]*_FV(Table1[[#This Row],[Company]],"Price")))</f>
        <v>0.30649644144313004</v>
      </c>
      <c r="X318" s="7">
        <f>((_FV(Table1[[#This Row],[Company]],"Price")-_FV(Table1[[#This Row],[Company]],"Low",TRUE))/(_FV(Table1[[#This Row],[Company]],"High",TRUE)-_FV(Table1[[#This Row],[Company]],"Low",TRUE)))</f>
        <v>0.57647058823529196</v>
      </c>
      <c r="Y318" s="3">
        <f>_FV(Table1[[#This Row],[Company]],"Previous close",TRUE)</f>
        <v>83.11</v>
      </c>
      <c r="Z318" s="17">
        <f>_FV(Table1[[#This Row],[Company]],"Change")</f>
        <v>0.05</v>
      </c>
      <c r="AA318" s="3">
        <f>_FV(Table1[[#This Row],[Company]],"Open")</f>
        <v>83.03</v>
      </c>
      <c r="AB318" s="1">
        <v>5.2016E-2</v>
      </c>
      <c r="AC318" s="6">
        <f>_FV(Table1[[#This Row],[Company]],"Volume")</f>
        <v>252206</v>
      </c>
      <c r="AD318" s="6">
        <f>_FV(Table1[[#This Row],[Company]],"Volume average",TRUE)</f>
        <v>1661898.40322581</v>
      </c>
      <c r="AE318" s="1" t="str">
        <f>_FV(Table1[[#This Row],[Company]],"Year founded",TRUE)</f>
        <v>1947</v>
      </c>
      <c r="AF318" s="6">
        <f>_FV(Table1[[#This Row],[Company]],"Shares outstanding",TRUE)</f>
        <v>147579216.55444601</v>
      </c>
      <c r="AG318" s="1" t="str">
        <f>_FV(Table1[[#This Row],[Company]],"Exchange")</f>
        <v>NYSE</v>
      </c>
      <c r="AH318" s="1" t="str">
        <f>_FV(Table1[[#This Row],[Company]],"Industry")</f>
        <v>Diversified Industrials</v>
      </c>
    </row>
    <row r="319" spans="1:34" ht="16.5" x14ac:dyDescent="0.25">
      <c r="A319" s="1">
        <v>158</v>
      </c>
      <c r="B319" s="2" t="e" vm="323">
        <v>#VALUE!</v>
      </c>
      <c r="C319" s="1" t="str">
        <f>_FV(Table1[[#This Row],[Company]],"Ticker symbol",TRUE)</f>
        <v>WM</v>
      </c>
      <c r="D319" s="5">
        <f>_FV(Table1[[#This Row],[Company]],"P/E",TRUE)</f>
        <v>18.050542</v>
      </c>
      <c r="E319" s="5">
        <f>_FV(Table1[[#This Row],[Company]],"Beta")</f>
        <v>0.72959200000000002</v>
      </c>
      <c r="F319" s="7">
        <f>ABS(_FV(Table1[[#This Row],[Company]],"Change (%)",TRUE)/_FV(Table1[[#This Row],[Company]],"Beta"))</f>
        <v>9.1420958563142132E-4</v>
      </c>
      <c r="G319" s="7">
        <f>_FV(Table1[[#This Row],[Company]],"Change (%)",TRUE)</f>
        <v>6.6699999999999995E-4</v>
      </c>
      <c r="H319" s="7">
        <f>_FV(Table1[[#This Row],[Company]],"Volume")/_FV(Table1[[#This Row],[Company]],"Volume average",TRUE)</f>
        <v>0.12664722378619533</v>
      </c>
      <c r="I319" s="7">
        <f>(Table1[% volume]/(Table1[[#Totals],[% volume]]))</f>
        <v>0.44787202675039967</v>
      </c>
      <c r="J319" s="7">
        <f>_FV(Table1[[#This Row],[Company]],"Volume")/_FV(Table1[[#This Row],[Company]],"Shares outstanding",TRUE)</f>
        <v>5.6717802554206857E-4</v>
      </c>
      <c r="K319" s="7">
        <f>(_FV(Table1[[#This Row],[Company]],"52 week high",TRUE)-_FV(Table1[[#This Row],[Company]],"52 week low",TRUE))/_FV(Table1[[#This Row],[Company]],"Price")</f>
        <v>0.17888888888888882</v>
      </c>
      <c r="L319" s="7">
        <f>(_FV(Table1[[#This Row],[Company]],"High",TRUE)-_FV(Table1[[#This Row],[Company]],"Low",TRUE))/_FV(Table1[[#This Row],[Company]],"Price")</f>
        <v>9.2222222222222029E-3</v>
      </c>
      <c r="M319" s="7">
        <f>(Table1[day range]/Table1[year range])</f>
        <v>5.1552795031055809E-2</v>
      </c>
      <c r="N319" s="9">
        <f>_FV(Table1[[#This Row],[Company]],"Market cap",TRUE)</f>
        <v>38518075271.199997</v>
      </c>
      <c r="O319" s="9">
        <f>_FV(Table1[[#This Row],[Company]],"Previous close",TRUE)*_FV(Table1[[#This Row],[Company]],"Change (%)",TRUE)*_FV(Table1[[#This Row],[Company]],"Shares outstanding",TRUE)</f>
        <v>25691556.205890406</v>
      </c>
      <c r="P319" s="7">
        <f>(_FV(Table1[[#This Row],[Company]],"Price")-_FV(Table1[[#This Row],[Company]],"52 week low",TRUE))/_FV(Table1[[#This Row],[Company]],"Price",TRUE)</f>
        <v>0.17100000000000001</v>
      </c>
      <c r="Q319" s="3">
        <f>_FV(Table1[[#This Row],[Company]],"52 week low",TRUE)</f>
        <v>74.61</v>
      </c>
      <c r="R319" s="3">
        <f>_FV(Table1[[#This Row],[Company]],"Low")</f>
        <v>89.79</v>
      </c>
      <c r="S319" s="14">
        <f>_FV(Table1[[#This Row],[Company]],"Price")</f>
        <v>90</v>
      </c>
      <c r="T319" s="3">
        <f>_FV(Table1[[#This Row],[Company]],"High")</f>
        <v>90.62</v>
      </c>
      <c r="U319" s="3">
        <f>_FV(Table1[[#This Row],[Company]],"52 week high",TRUE)</f>
        <v>90.71</v>
      </c>
      <c r="V319" s="7">
        <f>(_FV(Table1[[#This Row],[Company]],"52 week high",TRUE)-_FV(Table1[[#This Row],[Company]],"Price"))/_FV(Table1[[#This Row],[Company]],"Price",TRUE)</f>
        <v>7.8888888888888186E-3</v>
      </c>
      <c r="W319" s="7">
        <f>((_FV(Table1[[#This Row],[Company]],"Price")-_FV(Table1[[#This Row],[Company]],"52 week low",TRUE))/(Table1[year range]*_FV(Table1[[#This Row],[Company]],"Price")))</f>
        <v>0.95590062111801277</v>
      </c>
      <c r="X319" s="7">
        <f>((_FV(Table1[[#This Row],[Company]],"Price")-_FV(Table1[[#This Row],[Company]],"Low",TRUE))/(_FV(Table1[[#This Row],[Company]],"High",TRUE)-_FV(Table1[[#This Row],[Company]],"Low",TRUE)))</f>
        <v>0.25301204819276407</v>
      </c>
      <c r="Y319" s="3">
        <f>_FV(Table1[[#This Row],[Company]],"Previous close",TRUE)</f>
        <v>89.94</v>
      </c>
      <c r="Z319" s="17">
        <f>_FV(Table1[[#This Row],[Company]],"Change")</f>
        <v>0.06</v>
      </c>
      <c r="AA319" s="3">
        <f>_FV(Table1[[#This Row],[Company]],"Open")</f>
        <v>90.24</v>
      </c>
      <c r="AB319" s="1">
        <v>0.14715600000000001</v>
      </c>
      <c r="AC319" s="6">
        <f>_FV(Table1[[#This Row],[Company]],"Volume")</f>
        <v>242902</v>
      </c>
      <c r="AD319" s="6">
        <f>_FV(Table1[[#This Row],[Company]],"Volume average",TRUE)</f>
        <v>1917941.765625</v>
      </c>
      <c r="AE319" s="1" t="str">
        <f>_FV(Table1[[#This Row],[Company]],"Year founded",TRUE)</f>
        <v>1987</v>
      </c>
      <c r="AF319" s="6">
        <f>_FV(Table1[[#This Row],[Company]],"Shares outstanding",TRUE)</f>
        <v>428264123.54013801</v>
      </c>
      <c r="AG319" s="1" t="str">
        <f>_FV(Table1[[#This Row],[Company]],"Exchange")</f>
        <v>NYSE</v>
      </c>
      <c r="AH319" s="1" t="str">
        <f>_FV(Table1[[#This Row],[Company]],"Industry")</f>
        <v>Waste Management</v>
      </c>
    </row>
    <row r="320" spans="1:34" ht="16.5" x14ac:dyDescent="0.25">
      <c r="A320" s="1">
        <v>419</v>
      </c>
      <c r="B320" s="2" t="e" vm="324">
        <v>#VALUE!</v>
      </c>
      <c r="C320" s="1" t="str">
        <f>_FV(Table1[[#This Row],[Company]],"Ticker symbol",TRUE)</f>
        <v>IFF</v>
      </c>
      <c r="D320" s="5">
        <f>_FV(Table1[[#This Row],[Company]],"P/E",TRUE)</f>
        <v>34.364260999999999</v>
      </c>
      <c r="E320" s="5">
        <f>_FV(Table1[[#This Row],[Company]],"Beta")</f>
        <v>1.053782</v>
      </c>
      <c r="F320" s="7">
        <f>ABS(_FV(Table1[[#This Row],[Company]],"Change (%)",TRUE)/_FV(Table1[[#This Row],[Company]],"Beta"))</f>
        <v>6.3580512857498044E-4</v>
      </c>
      <c r="G320" s="7">
        <f>_FV(Table1[[#This Row],[Company]],"Change (%)",TRUE)</f>
        <v>6.7000000000000002E-4</v>
      </c>
      <c r="H320" s="7">
        <f>_FV(Table1[[#This Row],[Company]],"Volume")/_FV(Table1[[#This Row],[Company]],"Volume average",TRUE)</f>
        <v>0.38786855588746227</v>
      </c>
      <c r="I320" s="7">
        <f>(Table1[% volume]/(Table1[[#Totals],[% volume]]))</f>
        <v>1.3716485134433996</v>
      </c>
      <c r="J320" s="7">
        <f>_FV(Table1[[#This Row],[Company]],"Volume")/_FV(Table1[[#This Row],[Company]],"Shares outstanding",TRUE)</f>
        <v>3.418036825861484E-3</v>
      </c>
      <c r="K320" s="7">
        <f>(_FV(Table1[[#This Row],[Company]],"52 week high",TRUE)-_FV(Table1[[#This Row],[Company]],"52 week low",TRUE))/_FV(Table1[[#This Row],[Company]],"Price")</f>
        <v>0.2625744047619048</v>
      </c>
      <c r="L320" s="7">
        <f>(_FV(Table1[[#This Row],[Company]],"High",TRUE)-_FV(Table1[[#This Row],[Company]],"Low",TRUE))/_FV(Table1[[#This Row],[Company]],"Price")</f>
        <v>2.3511904761904734E-2</v>
      </c>
      <c r="M320" s="7">
        <f>(Table1[day range]/Table1[year range])</f>
        <v>8.9543780107679105E-2</v>
      </c>
      <c r="N320" s="9">
        <f>_FV(Table1[[#This Row],[Company]],"Market cap",TRUE)</f>
        <v>10611436633.91</v>
      </c>
      <c r="O320" s="9">
        <f>_FV(Table1[[#This Row],[Company]],"Previous close",TRUE)*_FV(Table1[[#This Row],[Company]],"Change (%)",TRUE)*_FV(Table1[[#This Row],[Company]],"Shares outstanding",TRUE)</f>
        <v>7109662.5447196988</v>
      </c>
      <c r="P320" s="7">
        <f>(_FV(Table1[[#This Row],[Company]],"Price")-_FV(Table1[[#This Row],[Company]],"52 week low",TRUE))/_FV(Table1[[#This Row],[Company]],"Price",TRUE)</f>
        <v>9.1443452380952417E-2</v>
      </c>
      <c r="Q320" s="3">
        <f>_FV(Table1[[#This Row],[Company]],"52 week low",TRUE)</f>
        <v>122.11</v>
      </c>
      <c r="R320" s="3">
        <f>_FV(Table1[[#This Row],[Company]],"Low")</f>
        <v>132.07</v>
      </c>
      <c r="S320" s="14">
        <f>_FV(Table1[[#This Row],[Company]],"Price")</f>
        <v>134.4</v>
      </c>
      <c r="T320" s="3">
        <f>_FV(Table1[[#This Row],[Company]],"High")</f>
        <v>135.22999999999999</v>
      </c>
      <c r="U320" s="3">
        <f>_FV(Table1[[#This Row],[Company]],"52 week high",TRUE)</f>
        <v>157.4</v>
      </c>
      <c r="V320" s="7">
        <f>(_FV(Table1[[#This Row],[Company]],"52 week high",TRUE)-_FV(Table1[[#This Row],[Company]],"Price"))/_FV(Table1[[#This Row],[Company]],"Price",TRUE)</f>
        <v>0.17113095238095238</v>
      </c>
      <c r="W320" s="7">
        <f>((_FV(Table1[[#This Row],[Company]],"Price")-_FV(Table1[[#This Row],[Company]],"52 week low",TRUE))/(Table1[year range]*_FV(Table1[[#This Row],[Company]],"Price")))</f>
        <v>0.3482572966846133</v>
      </c>
      <c r="X320" s="7">
        <f>((_FV(Table1[[#This Row],[Company]],"Price")-_FV(Table1[[#This Row],[Company]],"Low",TRUE))/(_FV(Table1[[#This Row],[Company]],"High",TRUE)-_FV(Table1[[#This Row],[Company]],"Low",TRUE)))</f>
        <v>0.73734177215190344</v>
      </c>
      <c r="Y320" s="3">
        <f>_FV(Table1[[#This Row],[Company]],"Previous close",TRUE)</f>
        <v>134.31</v>
      </c>
      <c r="Z320" s="17">
        <f>_FV(Table1[[#This Row],[Company]],"Change")</f>
        <v>0.09</v>
      </c>
      <c r="AA320" s="3">
        <f>_FV(Table1[[#This Row],[Company]],"Open")</f>
        <v>134.58000000000001</v>
      </c>
      <c r="AB320" s="1">
        <v>4.3029999999999999E-2</v>
      </c>
      <c r="AC320" s="6">
        <f>_FV(Table1[[#This Row],[Company]],"Volume")</f>
        <v>270049</v>
      </c>
      <c r="AD320" s="6">
        <f>_FV(Table1[[#This Row],[Company]],"Volume average",TRUE)</f>
        <v>696238.44444444496</v>
      </c>
      <c r="AE320" s="1" t="str">
        <f>_FV(Table1[[#This Row],[Company]],"Year founded",TRUE)</f>
        <v>1909</v>
      </c>
      <c r="AF320" s="6">
        <f>_FV(Table1[[#This Row],[Company]],"Shares outstanding",TRUE)</f>
        <v>79007048.126796201</v>
      </c>
      <c r="AG320" s="1" t="str">
        <f>_FV(Table1[[#This Row],[Company]],"Exchange")</f>
        <v>NYSE</v>
      </c>
      <c r="AH320" s="1" t="str">
        <f>_FV(Table1[[#This Row],[Company]],"Industry")</f>
        <v>Specialty Chemicals</v>
      </c>
    </row>
    <row r="321" spans="1:34" ht="16.5" x14ac:dyDescent="0.25">
      <c r="A321" s="1">
        <v>152</v>
      </c>
      <c r="B321" s="2" t="e" vm="325">
        <v>#VALUE!</v>
      </c>
      <c r="C321" s="1" t="str">
        <f>_FV(Table1[[#This Row],[Company]],"Ticker symbol",TRUE)</f>
        <v>AON</v>
      </c>
      <c r="D321" s="5">
        <f>_FV(Table1[[#This Row],[Company]],"P/E",TRUE)</f>
        <v>43.103448</v>
      </c>
      <c r="E321" s="5">
        <f>_FV(Table1[[#This Row],[Company]],"Beta")</f>
        <v>1.03254</v>
      </c>
      <c r="F321" s="7">
        <f>ABS(_FV(Table1[[#This Row],[Company]],"Change (%)",TRUE)/_FV(Table1[[#This Row],[Company]],"Beta"))</f>
        <v>6.7503438123462528E-4</v>
      </c>
      <c r="G321" s="7">
        <f>_FV(Table1[[#This Row],[Company]],"Change (%)",TRUE)</f>
        <v>6.9700000000000003E-4</v>
      </c>
      <c r="H321" s="7">
        <f>_FV(Table1[[#This Row],[Company]],"Volume")/_FV(Table1[[#This Row],[Company]],"Volume average",TRUE)</f>
        <v>0.10995362986660109</v>
      </c>
      <c r="I321" s="7">
        <f>(Table1[% volume]/(Table1[[#Totals],[% volume]]))</f>
        <v>0.38883722504689971</v>
      </c>
      <c r="J321" s="7">
        <f>_FV(Table1[[#This Row],[Company]],"Volume")/_FV(Table1[[#This Row],[Company]],"Shares outstanding",TRUE)</f>
        <v>3.8763852774808643E-4</v>
      </c>
      <c r="K321" s="7">
        <f>(_FV(Table1[[#This Row],[Company]],"52 week high",TRUE)-_FV(Table1[[#This Row],[Company]],"52 week low",TRUE))/_FV(Table1[[#This Row],[Company]],"Price")</f>
        <v>0.15269356749599272</v>
      </c>
      <c r="L321" s="7">
        <f>(_FV(Table1[[#This Row],[Company]],"High",TRUE)-_FV(Table1[[#This Row],[Company]],"Low",TRUE))/_FV(Table1[[#This Row],[Company]],"Price")</f>
        <v>6.6903616976793359E-3</v>
      </c>
      <c r="M321" s="7">
        <f>(Table1[day range]/Table1[year range])</f>
        <v>4.3815609310817349E-2</v>
      </c>
      <c r="N321" s="9">
        <f>_FV(Table1[[#This Row],[Company]],"Market cap",TRUE)</f>
        <v>34791923079.339996</v>
      </c>
      <c r="O321" s="9">
        <f>_FV(Table1[[#This Row],[Company]],"Previous close",TRUE)*_FV(Table1[[#This Row],[Company]],"Change (%)",TRUE)*_FV(Table1[[#This Row],[Company]],"Shares outstanding",TRUE)</f>
        <v>24249970.386299931</v>
      </c>
      <c r="P321" s="7">
        <f>(_FV(Table1[[#This Row],[Company]],"Price")-_FV(Table1[[#This Row],[Company]],"52 week low",TRUE))/_FV(Table1[[#This Row],[Company]],"Price",TRUE)</f>
        <v>8.79503798174089E-2</v>
      </c>
      <c r="Q321" s="3">
        <f>_FV(Table1[[#This Row],[Company]],"52 week low",TRUE)</f>
        <v>130.87</v>
      </c>
      <c r="R321" s="3">
        <f>_FV(Table1[[#This Row],[Company]],"Low")</f>
        <v>142.78</v>
      </c>
      <c r="S321" s="14">
        <f>_FV(Table1[[#This Row],[Company]],"Price")</f>
        <v>143.49</v>
      </c>
      <c r="T321" s="3">
        <f>_FV(Table1[[#This Row],[Company]],"High")</f>
        <v>143.74</v>
      </c>
      <c r="U321" s="3">
        <f>_FV(Table1[[#This Row],[Company]],"52 week high",TRUE)</f>
        <v>152.78</v>
      </c>
      <c r="V321" s="7">
        <f>(_FV(Table1[[#This Row],[Company]],"52 week high",TRUE)-_FV(Table1[[#This Row],[Company]],"Price"))/_FV(Table1[[#This Row],[Company]],"Price",TRUE)</f>
        <v>6.4743187678583808E-2</v>
      </c>
      <c r="W321" s="7">
        <f>((_FV(Table1[[#This Row],[Company]],"Price")-_FV(Table1[[#This Row],[Company]],"52 week low",TRUE))/(Table1[year range]*_FV(Table1[[#This Row],[Company]],"Price")))</f>
        <v>0.57599269739844849</v>
      </c>
      <c r="X321" s="7">
        <f>((_FV(Table1[[#This Row],[Company]],"Price")-_FV(Table1[[#This Row],[Company]],"Low",TRUE))/(_FV(Table1[[#This Row],[Company]],"High",TRUE)-_FV(Table1[[#This Row],[Company]],"Low",TRUE)))</f>
        <v>0.73958333333333548</v>
      </c>
      <c r="Y321" s="3">
        <f>_FV(Table1[[#This Row],[Company]],"Previous close",TRUE)</f>
        <v>143.38999999999999</v>
      </c>
      <c r="Z321" s="17">
        <f>_FV(Table1[[#This Row],[Company]],"Change")</f>
        <v>0.1</v>
      </c>
      <c r="AA321" s="3">
        <f>_FV(Table1[[#This Row],[Company]],"Open")</f>
        <v>143.61000000000001</v>
      </c>
      <c r="AB321" s="1">
        <v>0.150479</v>
      </c>
      <c r="AC321" s="6">
        <f>_FV(Table1[[#This Row],[Company]],"Volume")</f>
        <v>94056</v>
      </c>
      <c r="AD321" s="6">
        <f>_FV(Table1[[#This Row],[Company]],"Volume average",TRUE)</f>
        <v>855415.14285714296</v>
      </c>
      <c r="AE321" s="1" t="str">
        <f>_FV(Table1[[#This Row],[Company]],"Year founded",TRUE)</f>
        <v>1979</v>
      </c>
      <c r="AF321" s="6">
        <f>_FV(Table1[[#This Row],[Company]],"Shares outstanding",TRUE)</f>
        <v>242638420.24785501</v>
      </c>
      <c r="AG321" s="1" t="str">
        <f>_FV(Table1[[#This Row],[Company]],"Exchange")</f>
        <v>NYSE</v>
      </c>
      <c r="AH321" s="1" t="str">
        <f>_FV(Table1[[#This Row],[Company]],"Industry")</f>
        <v>Insurance Brokers</v>
      </c>
    </row>
    <row r="322" spans="1:34" ht="16.5" x14ac:dyDescent="0.25">
      <c r="A322" s="1">
        <v>450</v>
      </c>
      <c r="B322" s="2" t="e" vm="326">
        <v>#VALUE!</v>
      </c>
      <c r="C322" s="1" t="str">
        <f>_FV(Table1[[#This Row],[Company]],"Ticker symbol",TRUE)</f>
        <v>UNM</v>
      </c>
      <c r="D322" s="5">
        <f>_FV(Table1[[#This Row],[Company]],"P/E",TRUE)</f>
        <v>7.4794320000000001</v>
      </c>
      <c r="E322" s="5">
        <f>_FV(Table1[[#This Row],[Company]],"Beta")</f>
        <v>1.434132</v>
      </c>
      <c r="F322" s="7">
        <f>ABS(_FV(Table1[[#This Row],[Company]],"Change (%)",TRUE)/_FV(Table1[[#This Row],[Company]],"Beta"))</f>
        <v>5.7735271230263327E-4</v>
      </c>
      <c r="G322" s="7">
        <f>_FV(Table1[[#This Row],[Company]],"Change (%)",TRUE)</f>
        <v>8.2799999999999996E-4</v>
      </c>
      <c r="H322" s="7">
        <f>_FV(Table1[[#This Row],[Company]],"Volume")/_FV(Table1[[#This Row],[Company]],"Volume average",TRUE)</f>
        <v>0.16457686823718889</v>
      </c>
      <c r="I322" s="7">
        <f>(Table1[% volume]/(Table1[[#Totals],[% volume]]))</f>
        <v>0.58200545839092965</v>
      </c>
      <c r="J322" s="7">
        <f>_FV(Table1[[#This Row],[Company]],"Volume")/_FV(Table1[[#This Row],[Company]],"Shares outstanding",TRUE)</f>
        <v>1.4678907651944602E-3</v>
      </c>
      <c r="K322" s="7">
        <f>(_FV(Table1[[#This Row],[Company]],"52 week high",TRUE)-_FV(Table1[[#This Row],[Company]],"52 week low",TRUE))/_FV(Table1[[#This Row],[Company]],"Price")</f>
        <v>0.64516129032258052</v>
      </c>
      <c r="L322" s="7">
        <f>(_FV(Table1[[#This Row],[Company]],"High",TRUE)-_FV(Table1[[#This Row],[Company]],"Low",TRUE))/_FV(Table1[[#This Row],[Company]],"Price")</f>
        <v>9.9255583126550695E-3</v>
      </c>
      <c r="M322" s="7">
        <f>(Table1[day range]/Table1[year range])</f>
        <v>1.5384615384615361E-2</v>
      </c>
      <c r="N322" s="9">
        <f>_FV(Table1[[#This Row],[Company]],"Market cap",TRUE)</f>
        <v>7939002244.8000002</v>
      </c>
      <c r="O322" s="9">
        <f>_FV(Table1[[#This Row],[Company]],"Previous close",TRUE)*_FV(Table1[[#This Row],[Company]],"Change (%)",TRUE)*_FV(Table1[[#This Row],[Company]],"Shares outstanding",TRUE)</f>
        <v>6573493.8586943951</v>
      </c>
      <c r="P322" s="7">
        <f>(_FV(Table1[[#This Row],[Company]],"Price")-_FV(Table1[[#This Row],[Company]],"52 week low",TRUE))/_FV(Table1[[#This Row],[Company]],"Price",TRUE)</f>
        <v>2.5916735594155079E-2</v>
      </c>
      <c r="Q322" s="3">
        <f>_FV(Table1[[#This Row],[Company]],"52 week low",TRUE)</f>
        <v>35.33</v>
      </c>
      <c r="R322" s="3">
        <f>_FV(Table1[[#This Row],[Company]],"Low")</f>
        <v>36.020000000000003</v>
      </c>
      <c r="S322" s="14">
        <f>_FV(Table1[[#This Row],[Company]],"Price")</f>
        <v>36.270000000000003</v>
      </c>
      <c r="T322" s="3">
        <f>_FV(Table1[[#This Row],[Company]],"High")</f>
        <v>36.380000000000003</v>
      </c>
      <c r="U322" s="3">
        <f>_FV(Table1[[#This Row],[Company]],"52 week high",TRUE)</f>
        <v>58.73</v>
      </c>
      <c r="V322" s="7">
        <f>(_FV(Table1[[#This Row],[Company]],"52 week high",TRUE)-_FV(Table1[[#This Row],[Company]],"Price"))/_FV(Table1[[#This Row],[Company]],"Price",TRUE)</f>
        <v>0.61924455472842543</v>
      </c>
      <c r="W322" s="7">
        <f>((_FV(Table1[[#This Row],[Company]],"Price")-_FV(Table1[[#This Row],[Company]],"52 week low",TRUE))/(Table1[year range]*_FV(Table1[[#This Row],[Company]],"Price")))</f>
        <v>4.0170940170940382E-2</v>
      </c>
      <c r="X322" s="7">
        <f>((_FV(Table1[[#This Row],[Company]],"Price")-_FV(Table1[[#This Row],[Company]],"Low",TRUE))/(_FV(Table1[[#This Row],[Company]],"High",TRUE)-_FV(Table1[[#This Row],[Company]],"Low",TRUE)))</f>
        <v>0.69444444444444553</v>
      </c>
      <c r="Y322" s="3">
        <f>_FV(Table1[[#This Row],[Company]],"Previous close",TRUE)</f>
        <v>36.24</v>
      </c>
      <c r="Z322" s="17">
        <f>_FV(Table1[[#This Row],[Company]],"Change")</f>
        <v>0.03</v>
      </c>
      <c r="AA322" s="3">
        <f>_FV(Table1[[#This Row],[Company]],"Open")</f>
        <v>36.28</v>
      </c>
      <c r="AB322" s="1">
        <v>3.6514999999999999E-2</v>
      </c>
      <c r="AC322" s="6">
        <f>_FV(Table1[[#This Row],[Company]],"Volume")</f>
        <v>321567</v>
      </c>
      <c r="AD322" s="6">
        <f>_FV(Table1[[#This Row],[Company]],"Volume average",TRUE)</f>
        <v>1953901.5625</v>
      </c>
      <c r="AE322" s="1" t="str">
        <f>_FV(Table1[[#This Row],[Company]],"Year founded",TRUE)</f>
        <v>1848</v>
      </c>
      <c r="AF322" s="6">
        <f>_FV(Table1[[#This Row],[Company]],"Shares outstanding",TRUE)</f>
        <v>219067390.86092699</v>
      </c>
      <c r="AG322" s="1" t="str">
        <f>_FV(Table1[[#This Row],[Company]],"Exchange")</f>
        <v>NYSE</v>
      </c>
      <c r="AH322" s="1" t="str">
        <f>_FV(Table1[[#This Row],[Company]],"Industry")</f>
        <v>Insurance - Life</v>
      </c>
    </row>
    <row r="323" spans="1:34" ht="16.5" x14ac:dyDescent="0.25">
      <c r="A323" s="1">
        <v>168</v>
      </c>
      <c r="B323" s="2" t="e" vm="327">
        <v>#VALUE!</v>
      </c>
      <c r="C323" s="1" t="str">
        <f>_FV(Table1[[#This Row],[Company]],"Ticker symbol",TRUE)</f>
        <v>SYY</v>
      </c>
      <c r="D323" s="5">
        <f>_FV(Table1[[#This Row],[Company]],"P/E",TRUE)</f>
        <v>28.901734000000001</v>
      </c>
      <c r="E323" s="5">
        <f>_FV(Table1[[#This Row],[Company]],"Beta")</f>
        <v>0.55499600000000004</v>
      </c>
      <c r="F323" s="7">
        <f>ABS(_FV(Table1[[#This Row],[Company]],"Change (%)",TRUE)/_FV(Table1[[#This Row],[Company]],"Beta"))</f>
        <v>1.554966161918284E-3</v>
      </c>
      <c r="G323" s="7">
        <f>_FV(Table1[[#This Row],[Company]],"Change (%)",TRUE)</f>
        <v>8.6300000000000005E-4</v>
      </c>
      <c r="H323" s="7">
        <f>_FV(Table1[[#This Row],[Company]],"Volume")/_FV(Table1[[#This Row],[Company]],"Volume average",TRUE)</f>
        <v>0.21567252789393154</v>
      </c>
      <c r="I323" s="7">
        <f>(Table1[% volume]/(Table1[[#Totals],[% volume]]))</f>
        <v>0.76269885193303411</v>
      </c>
      <c r="J323" s="7">
        <f>_FV(Table1[[#This Row],[Company]],"Volume")/_FV(Table1[[#This Row],[Company]],"Shares outstanding",TRUE)</f>
        <v>9.1529526436771652E-4</v>
      </c>
      <c r="K323" s="7">
        <f>(_FV(Table1[[#This Row],[Company]],"52 week high",TRUE)-_FV(Table1[[#This Row],[Company]],"52 week low",TRUE))/_FV(Table1[[#This Row],[Company]],"Price")</f>
        <v>0.31489728487286311</v>
      </c>
      <c r="L323" s="7">
        <f>(_FV(Table1[[#This Row],[Company]],"High",TRUE)-_FV(Table1[[#This Row],[Company]],"Low",TRUE))/_FV(Table1[[#This Row],[Company]],"Price")</f>
        <v>8.8349375089785218E-3</v>
      </c>
      <c r="M323" s="7">
        <f>(Table1[day range]/Table1[year range])</f>
        <v>2.8056569343065458E-2</v>
      </c>
      <c r="N323" s="9">
        <f>_FV(Table1[[#This Row],[Company]],"Market cap",TRUE)</f>
        <v>36177433107.199997</v>
      </c>
      <c r="O323" s="9">
        <f>_FV(Table1[[#This Row],[Company]],"Previous close",TRUE)*_FV(Table1[[#This Row],[Company]],"Change (%)",TRUE)*_FV(Table1[[#This Row],[Company]],"Shares outstanding",TRUE)</f>
        <v>31221124.7715136</v>
      </c>
      <c r="P323" s="7">
        <f>(_FV(Table1[[#This Row],[Company]],"Price")-_FV(Table1[[#This Row],[Company]],"52 week low",TRUE))/_FV(Table1[[#This Row],[Company]],"Price",TRUE)</f>
        <v>0.28099411004166069</v>
      </c>
      <c r="Q323" s="3">
        <f>_FV(Table1[[#This Row],[Company]],"52 week low",TRUE)</f>
        <v>50.05</v>
      </c>
      <c r="R323" s="3">
        <f>_FV(Table1[[#This Row],[Company]],"Low")</f>
        <v>69.355000000000004</v>
      </c>
      <c r="S323" s="14">
        <f>_FV(Table1[[#This Row],[Company]],"Price")</f>
        <v>69.61</v>
      </c>
      <c r="T323" s="3">
        <f>_FV(Table1[[#This Row],[Company]],"High")</f>
        <v>69.97</v>
      </c>
      <c r="U323" s="3">
        <f>_FV(Table1[[#This Row],[Company]],"52 week high",TRUE)</f>
        <v>71.97</v>
      </c>
      <c r="V323" s="7">
        <f>(_FV(Table1[[#This Row],[Company]],"52 week high",TRUE)-_FV(Table1[[#This Row],[Company]],"Price"))/_FV(Table1[[#This Row],[Company]],"Price",TRUE)</f>
        <v>3.3903174831202407E-2</v>
      </c>
      <c r="W323" s="7">
        <f>((_FV(Table1[[#This Row],[Company]],"Price")-_FV(Table1[[#This Row],[Company]],"52 week low",TRUE))/(Table1[year range]*_FV(Table1[[#This Row],[Company]],"Price")))</f>
        <v>0.89233576642335766</v>
      </c>
      <c r="X323" s="7">
        <f>((_FV(Table1[[#This Row],[Company]],"Price")-_FV(Table1[[#This Row],[Company]],"Low",TRUE))/(_FV(Table1[[#This Row],[Company]],"High",TRUE)-_FV(Table1[[#This Row],[Company]],"Low",TRUE)))</f>
        <v>0.41463414634145945</v>
      </c>
      <c r="Y323" s="3">
        <f>_FV(Table1[[#This Row],[Company]],"Previous close",TRUE)</f>
        <v>69.55</v>
      </c>
      <c r="Z323" s="17">
        <f>_FV(Table1[[#This Row],[Company]],"Change")</f>
        <v>0.06</v>
      </c>
      <c r="AA323" s="3">
        <f>_FV(Table1[[#This Row],[Company]],"Open")</f>
        <v>69.56</v>
      </c>
      <c r="AB323" s="1">
        <v>0.143229</v>
      </c>
      <c r="AC323" s="6">
        <f>_FV(Table1[[#This Row],[Company]],"Volume")</f>
        <v>476104</v>
      </c>
      <c r="AD323" s="6">
        <f>_FV(Table1[[#This Row],[Company]],"Volume average",TRUE)</f>
        <v>2207531.9682539701</v>
      </c>
      <c r="AE323" s="1" t="str">
        <f>_FV(Table1[[#This Row],[Company]],"Year founded",TRUE)</f>
        <v>1969</v>
      </c>
      <c r="AF323" s="6">
        <f>_FV(Table1[[#This Row],[Company]],"Shares outstanding",TRUE)</f>
        <v>520164386.87562901</v>
      </c>
      <c r="AG323" s="1" t="str">
        <f>_FV(Table1[[#This Row],[Company]],"Exchange")</f>
        <v>NYSE</v>
      </c>
      <c r="AH323" s="1" t="str">
        <f>_FV(Table1[[#This Row],[Company]],"Industry")</f>
        <v>Food Distribution</v>
      </c>
    </row>
    <row r="324" spans="1:34" ht="16.5" x14ac:dyDescent="0.25">
      <c r="A324" s="1">
        <v>159</v>
      </c>
      <c r="B324" s="2" t="e" vm="328">
        <v>#VALUE!</v>
      </c>
      <c r="C324" s="1" t="str">
        <f>_FV(Table1[[#This Row],[Company]],"Ticker symbol",TRUE)</f>
        <v>APD</v>
      </c>
      <c r="D324" s="5">
        <f>_FV(Table1[[#This Row],[Company]],"P/E",TRUE)</f>
        <v>24.038461999999999</v>
      </c>
      <c r="E324" s="5">
        <f>_FV(Table1[[#This Row],[Company]],"Beta")</f>
        <v>1.0992960000000001</v>
      </c>
      <c r="F324" s="7">
        <f>ABS(_FV(Table1[[#This Row],[Company]],"Change (%)",TRUE)/_FV(Table1[[#This Row],[Company]],"Beta"))</f>
        <v>7.9141559689110106E-4</v>
      </c>
      <c r="G324" s="7">
        <f>_FV(Table1[[#This Row],[Company]],"Change (%)",TRUE)</f>
        <v>8.699999999999999E-4</v>
      </c>
      <c r="H324" s="7">
        <f>_FV(Table1[[#This Row],[Company]],"Volume")/_FV(Table1[[#This Row],[Company]],"Volume average",TRUE)</f>
        <v>0.12684164517355098</v>
      </c>
      <c r="I324" s="7">
        <f>(Table1[% volume]/(Table1[[#Totals],[% volume]]))</f>
        <v>0.44855957360847842</v>
      </c>
      <c r="J324" s="7">
        <f>_FV(Table1[[#This Row],[Company]],"Volume")/_FV(Table1[[#This Row],[Company]],"Shares outstanding",TRUE)</f>
        <v>5.8046541266011176E-4</v>
      </c>
      <c r="K324" s="7">
        <f>(_FV(Table1[[#This Row],[Company]],"52 week high",TRUE)-_FV(Table1[[#This Row],[Company]],"52 week low",TRUE))/_FV(Table1[[#This Row],[Company]],"Price")</f>
        <v>0.19485842026825631</v>
      </c>
      <c r="L324" s="7">
        <f>(_FV(Table1[[#This Row],[Company]],"High",TRUE)-_FV(Table1[[#This Row],[Company]],"Low",TRUE))/_FV(Table1[[#This Row],[Company]],"Price")</f>
        <v>1.0706656731246872E-2</v>
      </c>
      <c r="M324" s="7">
        <f>(Table1[day range]/Table1[year range])</f>
        <v>5.4945825366475354E-2</v>
      </c>
      <c r="N324" s="9">
        <f>_FV(Table1[[#This Row],[Company]],"Market cap",TRUE)</f>
        <v>35285351983.569603</v>
      </c>
      <c r="O324" s="9">
        <f>_FV(Table1[[#This Row],[Company]],"Previous close",TRUE)*_FV(Table1[[#This Row],[Company]],"Change (%)",TRUE)*_FV(Table1[[#This Row],[Company]],"Shares outstanding",TRUE)</f>
        <v>30698256.225705519</v>
      </c>
      <c r="P324" s="7">
        <f>(_FV(Table1[[#This Row],[Company]],"Price")-_FV(Table1[[#This Row],[Company]],"52 week low",TRUE))/_FV(Table1[[#This Row],[Company]],"Price",TRUE)</f>
        <v>0.10711624441132639</v>
      </c>
      <c r="Q324" s="3">
        <f>_FV(Table1[[#This Row],[Company]],"52 week low",TRUE)</f>
        <v>143.79</v>
      </c>
      <c r="R324" s="3">
        <f>_FV(Table1[[#This Row],[Company]],"Low")</f>
        <v>160.1</v>
      </c>
      <c r="S324" s="14">
        <f>_FV(Table1[[#This Row],[Company]],"Price")</f>
        <v>161.04</v>
      </c>
      <c r="T324" s="3">
        <f>_FV(Table1[[#This Row],[Company]],"High")</f>
        <v>161.82419999999999</v>
      </c>
      <c r="U324" s="3">
        <f>_FV(Table1[[#This Row],[Company]],"52 week high",TRUE)</f>
        <v>175.17</v>
      </c>
      <c r="V324" s="7">
        <f>(_FV(Table1[[#This Row],[Company]],"52 week high",TRUE)-_FV(Table1[[#This Row],[Company]],"Price"))/_FV(Table1[[#This Row],[Company]],"Price",TRUE)</f>
        <v>8.7742175856929935E-2</v>
      </c>
      <c r="W324" s="7">
        <f>((_FV(Table1[[#This Row],[Company]],"Price")-_FV(Table1[[#This Row],[Company]],"52 week low",TRUE))/(Table1[year range]*_FV(Table1[[#This Row],[Company]],"Price")))</f>
        <v>0.54971319311663491</v>
      </c>
      <c r="X324" s="7">
        <f>((_FV(Table1[[#This Row],[Company]],"Price")-_FV(Table1[[#This Row],[Company]],"Low",TRUE))/(_FV(Table1[[#This Row],[Company]],"High",TRUE)-_FV(Table1[[#This Row],[Company]],"Low",TRUE)))</f>
        <v>0.54518037350655368</v>
      </c>
      <c r="Y324" s="3">
        <f>_FV(Table1[[#This Row],[Company]],"Previous close",TRUE)</f>
        <v>160.9</v>
      </c>
      <c r="Z324" s="17">
        <f>_FV(Table1[[#This Row],[Company]],"Change")</f>
        <v>0.14000000000000001</v>
      </c>
      <c r="AA324" s="3">
        <f>_FV(Table1[[#This Row],[Company]],"Open")</f>
        <v>161.27000000000001</v>
      </c>
      <c r="AB324" s="1">
        <v>0.14704999999999999</v>
      </c>
      <c r="AC324" s="6">
        <f>_FV(Table1[[#This Row],[Company]],"Volume")</f>
        <v>127296</v>
      </c>
      <c r="AD324" s="6">
        <f>_FV(Table1[[#This Row],[Company]],"Volume average",TRUE)</f>
        <v>1003582.0634920601</v>
      </c>
      <c r="AE324" s="1" t="str">
        <f>_FV(Table1[[#This Row],[Company]],"Year founded",TRUE)</f>
        <v>1940</v>
      </c>
      <c r="AF324" s="6">
        <f>_FV(Table1[[#This Row],[Company]],"Shares outstanding",TRUE)</f>
        <v>219299888.02715701</v>
      </c>
      <c r="AG324" s="1" t="str">
        <f>_FV(Table1[[#This Row],[Company]],"Exchange")</f>
        <v>NYSE</v>
      </c>
      <c r="AH324" s="1" t="str">
        <f>_FV(Table1[[#This Row],[Company]],"Industry")</f>
        <v>Chemicals</v>
      </c>
    </row>
    <row r="325" spans="1:34" ht="16.5" x14ac:dyDescent="0.25">
      <c r="A325" s="1">
        <v>202</v>
      </c>
      <c r="B325" s="2" t="e" vm="329">
        <v>#VALUE!</v>
      </c>
      <c r="C325" s="1" t="str">
        <f>_FV(Table1[[#This Row],[Company]],"Ticker symbol",TRUE)</f>
        <v>WY</v>
      </c>
      <c r="D325" s="5">
        <f>_FV(Table1[[#This Row],[Company]],"P/E",TRUE)</f>
        <v>26.246718999999999</v>
      </c>
      <c r="E325" s="5">
        <f>_FV(Table1[[#This Row],[Company]],"Beta")</f>
        <v>1.3748050000000001</v>
      </c>
      <c r="F325" s="7">
        <f>ABS(_FV(Table1[[#This Row],[Company]],"Change (%)",TRUE)/_FV(Table1[[#This Row],[Company]],"Beta"))</f>
        <v>6.3645389709813377E-4</v>
      </c>
      <c r="G325" s="7">
        <f>_FV(Table1[[#This Row],[Company]],"Change (%)",TRUE)</f>
        <v>8.7499999999999991E-4</v>
      </c>
      <c r="H325" s="7">
        <f>_FV(Table1[[#This Row],[Company]],"Volume")/_FV(Table1[[#This Row],[Company]],"Volume average",TRUE)</f>
        <v>0.13205650531886015</v>
      </c>
      <c r="I325" s="7">
        <f>(Table1[% volume]/(Table1[[#Totals],[% volume]]))</f>
        <v>0.4670012726262352</v>
      </c>
      <c r="J325" s="7">
        <f>_FV(Table1[[#This Row],[Company]],"Volume")/_FV(Table1[[#This Row],[Company]],"Shares outstanding",TRUE)</f>
        <v>7.1935904757820823E-4</v>
      </c>
      <c r="K325" s="7">
        <f>(_FV(Table1[[#This Row],[Company]],"52 week high",TRUE)-_FV(Table1[[#This Row],[Company]],"52 week low",TRUE))/_FV(Table1[[#This Row],[Company]],"Price")</f>
        <v>0.21689795918367355</v>
      </c>
      <c r="L325" s="7">
        <f>(_FV(Table1[[#This Row],[Company]],"High",TRUE)-_FV(Table1[[#This Row],[Company]],"Low",TRUE))/_FV(Table1[[#This Row],[Company]],"Price")</f>
        <v>7.8717201166179605E-3</v>
      </c>
      <c r="M325" s="7">
        <f>(Table1[day range]/Table1[year range])</f>
        <v>3.6292273778159571E-2</v>
      </c>
      <c r="N325" s="9">
        <f>_FV(Table1[[#This Row],[Company]],"Market cap",TRUE)</f>
        <v>25945448511.191299</v>
      </c>
      <c r="O325" s="9">
        <f>_FV(Table1[[#This Row],[Company]],"Previous close",TRUE)*_FV(Table1[[#This Row],[Company]],"Change (%)",TRUE)*_FV(Table1[[#This Row],[Company]],"Shares outstanding",TRUE)</f>
        <v>22702267.447292369</v>
      </c>
      <c r="P325" s="7">
        <f>(_FV(Table1[[#This Row],[Company]],"Price")-_FV(Table1[[#This Row],[Company]],"52 week low",TRUE))/_FV(Table1[[#This Row],[Company]],"Price",TRUE)</f>
        <v>9.7655976676384815E-2</v>
      </c>
      <c r="Q325" s="3">
        <f>_FV(Table1[[#This Row],[Company]],"52 week low",TRUE)</f>
        <v>30.950399999999998</v>
      </c>
      <c r="R325" s="3">
        <f>_FV(Table1[[#This Row],[Company]],"Low")</f>
        <v>34.020000000000003</v>
      </c>
      <c r="S325" s="14">
        <f>_FV(Table1[[#This Row],[Company]],"Price")</f>
        <v>34.299999999999997</v>
      </c>
      <c r="T325" s="3">
        <f>_FV(Table1[[#This Row],[Company]],"High")</f>
        <v>34.29</v>
      </c>
      <c r="U325" s="3">
        <f>_FV(Table1[[#This Row],[Company]],"52 week high",TRUE)</f>
        <v>38.39</v>
      </c>
      <c r="V325" s="7">
        <f>(_FV(Table1[[#This Row],[Company]],"52 week high",TRUE)-_FV(Table1[[#This Row],[Company]],"Price"))/_FV(Table1[[#This Row],[Company]],"Price",TRUE)</f>
        <v>0.11924198250728874</v>
      </c>
      <c r="W325" s="7">
        <f>((_FV(Table1[[#This Row],[Company]],"Price")-_FV(Table1[[#This Row],[Company]],"52 week low",TRUE))/(Table1[year range]*_FV(Table1[[#This Row],[Company]],"Price")))</f>
        <v>0.45023926017527793</v>
      </c>
      <c r="X325" s="7">
        <f>((_FV(Table1[[#This Row],[Company]],"Price")-_FV(Table1[[#This Row],[Company]],"Low",TRUE))/(_FV(Table1[[#This Row],[Company]],"High",TRUE)-_FV(Table1[[#This Row],[Company]],"Low",TRUE)))</f>
        <v>1.0370370370370303</v>
      </c>
      <c r="Y325" s="3">
        <f>_FV(Table1[[#This Row],[Company]],"Previous close",TRUE)</f>
        <v>34.270000000000003</v>
      </c>
      <c r="Z325" s="17">
        <f>_FV(Table1[[#This Row],[Company]],"Change")</f>
        <v>0.03</v>
      </c>
      <c r="AA325" s="3">
        <f>_FV(Table1[[#This Row],[Company]],"Open")</f>
        <v>34.29</v>
      </c>
      <c r="AB325" s="1">
        <v>0.10974399999999999</v>
      </c>
      <c r="AC325" s="6">
        <f>_FV(Table1[[#This Row],[Company]],"Volume")</f>
        <v>544619</v>
      </c>
      <c r="AD325" s="6">
        <f>_FV(Table1[[#This Row],[Company]],"Volume average",TRUE)</f>
        <v>4124136.09375</v>
      </c>
      <c r="AE325" s="1" t="str">
        <f>_FV(Table1[[#This Row],[Company]],"Year founded",TRUE)</f>
        <v>1900</v>
      </c>
      <c r="AF325" s="6">
        <f>_FV(Table1[[#This Row],[Company]],"Shares outstanding",TRUE)</f>
        <v>757089247.48150802</v>
      </c>
      <c r="AG325" s="1" t="str">
        <f>_FV(Table1[[#This Row],[Company]],"Exchange")</f>
        <v>NYSE</v>
      </c>
      <c r="AH325" s="1" t="str">
        <f>_FV(Table1[[#This Row],[Company]],"Industry")</f>
        <v>Lumber &amp; Wood Production</v>
      </c>
    </row>
    <row r="326" spans="1:34" ht="16.5" x14ac:dyDescent="0.25">
      <c r="A326" s="1">
        <v>301</v>
      </c>
      <c r="B326" s="2" t="e" vm="330">
        <v>#VALUE!</v>
      </c>
      <c r="C326" s="1" t="str">
        <f>_FV(Table1[[#This Row],[Company]],"Ticker symbol",TRUE)</f>
        <v>SIVB</v>
      </c>
      <c r="D326" s="5">
        <f>_FV(Table1[[#This Row],[Company]],"P/E",TRUE)</f>
        <v>29.761904999999999</v>
      </c>
      <c r="E326" s="5">
        <f>_FV(Table1[[#This Row],[Company]],"Beta")</f>
        <v>1.4890509999999999</v>
      </c>
      <c r="F326" s="7">
        <f>ABS(_FV(Table1[[#This Row],[Company]],"Change (%)",TRUE)/_FV(Table1[[#This Row],[Company]],"Beta"))</f>
        <v>5.9433827316861547E-4</v>
      </c>
      <c r="G326" s="7">
        <f>_FV(Table1[[#This Row],[Company]],"Change (%)",TRUE)</f>
        <v>8.8499999999999994E-4</v>
      </c>
      <c r="H326" s="7">
        <f>_FV(Table1[[#This Row],[Company]],"Volume")/_FV(Table1[[#This Row],[Company]],"Volume average",TRUE)</f>
        <v>8.9388574165987125E-2</v>
      </c>
      <c r="I326" s="7">
        <f>(Table1[% volume]/(Table1[[#Totals],[% volume]]))</f>
        <v>0.31611148419356733</v>
      </c>
      <c r="J326" s="7">
        <f>_FV(Table1[[#This Row],[Company]],"Volume")/_FV(Table1[[#This Row],[Company]],"Shares outstanding",TRUE)</f>
        <v>7.7574682340693054E-4</v>
      </c>
      <c r="K326" s="7">
        <f>(_FV(Table1[[#This Row],[Company]],"52 week high",TRUE)-_FV(Table1[[#This Row],[Company]],"52 week low",TRUE))/_FV(Table1[[#This Row],[Company]],"Price")</f>
        <v>0.5408760143364727</v>
      </c>
      <c r="L326" s="7">
        <f>(_FV(Table1[[#This Row],[Company]],"High",TRUE)-_FV(Table1[[#This Row],[Company]],"Low",TRUE))/_FV(Table1[[#This Row],[Company]],"Price")</f>
        <v>1.014724364245718E-2</v>
      </c>
      <c r="M326" s="7">
        <f>(Table1[day range]/Table1[year range])</f>
        <v>1.8760757314974404E-2</v>
      </c>
      <c r="N326" s="9">
        <f>_FV(Table1[[#This Row],[Company]],"Market cap",TRUE)</f>
        <v>17170005120.360001</v>
      </c>
      <c r="O326" s="9">
        <f>_FV(Table1[[#This Row],[Company]],"Previous close",TRUE)*_FV(Table1[[#This Row],[Company]],"Change (%)",TRUE)*_FV(Table1[[#This Row],[Company]],"Shares outstanding",TRUE)</f>
        <v>15195454.531518597</v>
      </c>
      <c r="P326" s="7">
        <f>(_FV(Table1[[#This Row],[Company]],"Price")-_FV(Table1[[#This Row],[Company]],"52 week low",TRUE))/_FV(Table1[[#This Row],[Company]],"Price",TRUE)</f>
        <v>0.50523653628337806</v>
      </c>
      <c r="Q326" s="3">
        <f>_FV(Table1[[#This Row],[Company]],"52 week low",TRUE)</f>
        <v>159.44</v>
      </c>
      <c r="R326" s="3">
        <f>_FV(Table1[[#This Row],[Company]],"Low")</f>
        <v>320.2</v>
      </c>
      <c r="S326" s="14">
        <f>_FV(Table1[[#This Row],[Company]],"Price")</f>
        <v>322.255</v>
      </c>
      <c r="T326" s="3">
        <f>_FV(Table1[[#This Row],[Company]],"High")</f>
        <v>323.47000000000003</v>
      </c>
      <c r="U326" s="3">
        <f>_FV(Table1[[#This Row],[Company]],"52 week high",TRUE)</f>
        <v>333.74</v>
      </c>
      <c r="V326" s="7">
        <f>(_FV(Table1[[#This Row],[Company]],"52 week high",TRUE)-_FV(Table1[[#This Row],[Company]],"Price"))/_FV(Table1[[#This Row],[Company]],"Price",TRUE)</f>
        <v>3.5639478053094642E-2</v>
      </c>
      <c r="W326" s="7">
        <f>((_FV(Table1[[#This Row],[Company]],"Price")-_FV(Table1[[#This Row],[Company]],"52 week low",TRUE))/(Table1[year range]*_FV(Table1[[#This Row],[Company]],"Price")))</f>
        <v>0.93410786001147439</v>
      </c>
      <c r="X326" s="7">
        <f>((_FV(Table1[[#This Row],[Company]],"Price")-_FV(Table1[[#This Row],[Company]],"Low",TRUE))/(_FV(Table1[[#This Row],[Company]],"High",TRUE)-_FV(Table1[[#This Row],[Company]],"Low",TRUE)))</f>
        <v>0.62844036697247174</v>
      </c>
      <c r="Y326" s="3">
        <f>_FV(Table1[[#This Row],[Company]],"Previous close",TRUE)</f>
        <v>321.97000000000003</v>
      </c>
      <c r="Z326" s="17">
        <f>_FV(Table1[[#This Row],[Company]],"Change")</f>
        <v>0.28499999999999998</v>
      </c>
      <c r="AA326" s="3">
        <f>_FV(Table1[[#This Row],[Company]],"Open")</f>
        <v>321.5</v>
      </c>
      <c r="AB326" s="1">
        <v>6.8462999999999996E-2</v>
      </c>
      <c r="AC326" s="6">
        <f>_FV(Table1[[#This Row],[Company]],"Volume")</f>
        <v>41369</v>
      </c>
      <c r="AD326" s="6">
        <f>_FV(Table1[[#This Row],[Company]],"Volume average",TRUE)</f>
        <v>462799.640625</v>
      </c>
      <c r="AE326" s="1" t="str">
        <f>_FV(Table1[[#This Row],[Company]],"Year founded",TRUE)</f>
        <v>1999</v>
      </c>
      <c r="AF326" s="6">
        <f>_FV(Table1[[#This Row],[Company]],"Shares outstanding",TRUE)</f>
        <v>53327965.712209202</v>
      </c>
      <c r="AG326" s="1" t="str">
        <f>_FV(Table1[[#This Row],[Company]],"Exchange")</f>
        <v>NASDAQ</v>
      </c>
      <c r="AH326" s="1" t="str">
        <f>_FV(Table1[[#This Row],[Company]],"Industry")</f>
        <v>Banks - Regional - US</v>
      </c>
    </row>
    <row r="327" spans="1:34" ht="16.5" x14ac:dyDescent="0.25">
      <c r="A327" s="1">
        <v>339</v>
      </c>
      <c r="B327" s="2" t="e" vm="331">
        <v>#VALUE!</v>
      </c>
      <c r="C327" s="1" t="str">
        <f>_FV(Table1[[#This Row],[Company]],"Ticker symbol",TRUE)</f>
        <v>XL</v>
      </c>
      <c r="D327" s="5">
        <f>_FV(Table1[[#This Row],[Company]],"P/E",TRUE)</f>
        <v>13.210039999999999</v>
      </c>
      <c r="E327" s="5">
        <f>_FV(Table1[[#This Row],[Company]],"Beta")</f>
        <v>0.44628299999999999</v>
      </c>
      <c r="F327" s="7">
        <f>ABS(_FV(Table1[[#This Row],[Company]],"Change (%)",TRUE)/_FV(Table1[[#This Row],[Company]],"Beta"))</f>
        <v>1.9875280931606178E-3</v>
      </c>
      <c r="G327" s="7">
        <f>_FV(Table1[[#This Row],[Company]],"Change (%)",TRUE)</f>
        <v>8.8699999999999998E-4</v>
      </c>
      <c r="H327" s="7">
        <f>_FV(Table1[[#This Row],[Company]],"Volume")/_FV(Table1[[#This Row],[Company]],"Volume average",TRUE)</f>
        <v>7.2040246572004307E-2</v>
      </c>
      <c r="I327" s="7">
        <f>(Table1[% volume]/(Table1[[#Totals],[% volume]]))</f>
        <v>0.25476129894699667</v>
      </c>
      <c r="J327" s="7">
        <f>_FV(Table1[[#This Row],[Company]],"Volume")/_FV(Table1[[#This Row],[Company]],"Shares outstanding",TRUE)</f>
        <v>4.6865361929178661E-4</v>
      </c>
      <c r="K327" s="7">
        <f>(_FV(Table1[[#This Row],[Company]],"52 week high",TRUE)-_FV(Table1[[#This Row],[Company]],"52 week low",TRUE))/_FV(Table1[[#This Row],[Company]],"Price")</f>
        <v>0.40295994328252388</v>
      </c>
      <c r="L327" s="7">
        <f>(_FV(Table1[[#This Row],[Company]],"High",TRUE)-_FV(Table1[[#This Row],[Company]],"Low",TRUE))/_FV(Table1[[#This Row],[Company]],"Price")</f>
        <v>3.5448422545197242E-3</v>
      </c>
      <c r="M327" s="7">
        <f>(Table1[day range]/Table1[year range])</f>
        <v>8.7970090169343686E-3</v>
      </c>
      <c r="N327" s="9">
        <f>_FV(Table1[[#This Row],[Company]],"Market cap",TRUE)</f>
        <v>14608936767.299999</v>
      </c>
      <c r="O327" s="9">
        <f>_FV(Table1[[#This Row],[Company]],"Previous close",TRUE)*_FV(Table1[[#This Row],[Company]],"Change (%)",TRUE)*_FV(Table1[[#This Row],[Company]],"Shares outstanding",TRUE)</f>
        <v>12958126.912595104</v>
      </c>
      <c r="P327" s="7">
        <f>(_FV(Table1[[#This Row],[Company]],"Price")-_FV(Table1[[#This Row],[Company]],"52 week low",TRUE))/_FV(Table1[[#This Row],[Company]],"Price",TRUE)</f>
        <v>0.40145338532435304</v>
      </c>
      <c r="Q327" s="3">
        <f>_FV(Table1[[#This Row],[Company]],"52 week low",TRUE)</f>
        <v>33.770000000000003</v>
      </c>
      <c r="R327" s="3">
        <f>_FV(Table1[[#This Row],[Company]],"Low")</f>
        <v>56.25</v>
      </c>
      <c r="S327" s="14">
        <f>_FV(Table1[[#This Row],[Company]],"Price")</f>
        <v>56.42</v>
      </c>
      <c r="T327" s="3">
        <f>_FV(Table1[[#This Row],[Company]],"High")</f>
        <v>56.45</v>
      </c>
      <c r="U327" s="3">
        <f>_FV(Table1[[#This Row],[Company]],"52 week high",TRUE)</f>
        <v>56.505000000000003</v>
      </c>
      <c r="V327" s="7">
        <f>(_FV(Table1[[#This Row],[Company]],"52 week high",TRUE)-_FV(Table1[[#This Row],[Company]],"Price"))/_FV(Table1[[#This Row],[Company]],"Price",TRUE)</f>
        <v>1.5065579581708764E-3</v>
      </c>
      <c r="W327" s="7">
        <f>((_FV(Table1[[#This Row],[Company]],"Price")-_FV(Table1[[#This Row],[Company]],"52 week low",TRUE))/(Table1[year range]*_FV(Table1[[#This Row],[Company]],"Price")))</f>
        <v>0.99626127116780294</v>
      </c>
      <c r="X327" s="7">
        <f>((_FV(Table1[[#This Row],[Company]],"Price")-_FV(Table1[[#This Row],[Company]],"Low",TRUE))/(_FV(Table1[[#This Row],[Company]],"High",TRUE)-_FV(Table1[[#This Row],[Company]],"Low",TRUE)))</f>
        <v>0.84999999999999643</v>
      </c>
      <c r="Y327" s="3">
        <f>_FV(Table1[[#This Row],[Company]],"Previous close",TRUE)</f>
        <v>56.37</v>
      </c>
      <c r="Z327" s="17">
        <f>_FV(Table1[[#This Row],[Company]],"Change")</f>
        <v>0.05</v>
      </c>
      <c r="AA327" s="3">
        <f>_FV(Table1[[#This Row],[Company]],"Open")</f>
        <v>56.33</v>
      </c>
      <c r="AB327" s="1">
        <v>6.0266E-2</v>
      </c>
      <c r="AC327" s="6">
        <f>_FV(Table1[[#This Row],[Company]],"Volume")</f>
        <v>121457</v>
      </c>
      <c r="AD327" s="6">
        <f>_FV(Table1[[#This Row],[Company]],"Volume average",TRUE)</f>
        <v>1685960.359375</v>
      </c>
      <c r="AE327" s="1" t="str">
        <f>_FV(Table1[[#This Row],[Company]],"Year founded",TRUE)</f>
        <v>1998</v>
      </c>
      <c r="AF327" s="6">
        <f>_FV(Table1[[#This Row],[Company]],"Shares outstanding",TRUE)</f>
        <v>259161553.43799901</v>
      </c>
      <c r="AG327" s="1" t="str">
        <f>_FV(Table1[[#This Row],[Company]],"Exchange")</f>
        <v>NYSE</v>
      </c>
      <c r="AH327" s="1" t="str">
        <f>_FV(Table1[[#This Row],[Company]],"Industry")</f>
        <v>Insurance - Property &amp; Casualty</v>
      </c>
    </row>
    <row r="328" spans="1:34" ht="16.5" x14ac:dyDescent="0.25">
      <c r="A328" s="1">
        <v>10</v>
      </c>
      <c r="B328" s="2" t="e" vm="332">
        <v>#VALUE!</v>
      </c>
      <c r="C328" s="1" t="str">
        <f>_FV(Table1[[#This Row],[Company]],"Ticker symbol",TRUE)</f>
        <v>JNJ</v>
      </c>
      <c r="D328" s="5">
        <f>_FV(Table1[[#This Row],[Company]],"P/E",TRUE)</f>
        <v>256.410256</v>
      </c>
      <c r="E328" s="5">
        <f>_FV(Table1[[#This Row],[Company]],"Beta")</f>
        <v>0.73936400000000002</v>
      </c>
      <c r="F328" s="7">
        <f>ABS(_FV(Table1[[#This Row],[Company]],"Change (%)",TRUE)/_FV(Table1[[#This Row],[Company]],"Beta"))</f>
        <v>1.2348450830713966E-3</v>
      </c>
      <c r="G328" s="7">
        <f>_FV(Table1[[#This Row],[Company]],"Change (%)",TRUE)</f>
        <v>9.1300000000000007E-4</v>
      </c>
      <c r="H328" s="7">
        <f>_FV(Table1[[#This Row],[Company]],"Volume")/_FV(Table1[[#This Row],[Company]],"Volume average",TRUE)</f>
        <v>0.30139590175748998</v>
      </c>
      <c r="I328" s="7">
        <f>(Table1[% volume]/(Table1[[#Totals],[% volume]]))</f>
        <v>1.0658488148328844</v>
      </c>
      <c r="J328" s="7">
        <f>_FV(Table1[[#This Row],[Company]],"Volume")/_FV(Table1[[#This Row],[Company]],"Shares outstanding",TRUE)</f>
        <v>4.138142875648757E-4</v>
      </c>
      <c r="K328" s="7">
        <f>(_FV(Table1[[#This Row],[Company]],"52 week high",TRUE)-_FV(Table1[[#This Row],[Company]],"52 week low",TRUE))/_FV(Table1[[#This Row],[Company]],"Price")</f>
        <v>0.22576206765488405</v>
      </c>
      <c r="L328" s="7">
        <f>(_FV(Table1[[#This Row],[Company]],"High",TRUE)-_FV(Table1[[#This Row],[Company]],"Low",TRUE))/_FV(Table1[[#This Row],[Company]],"Price")</f>
        <v>6.917521854808247E-3</v>
      </c>
      <c r="M328" s="7">
        <f>(Table1[day range]/Table1[year range])</f>
        <v>3.0640762315230313E-2</v>
      </c>
      <c r="N328" s="9">
        <f>_FV(Table1[[#This Row],[Company]],"Market cap",TRUE)</f>
        <v>352836077142.71997</v>
      </c>
      <c r="O328" s="9">
        <f>_FV(Table1[[#This Row],[Company]],"Previous close",TRUE)*_FV(Table1[[#This Row],[Company]],"Change (%)",TRUE)*_FV(Table1[[#This Row],[Company]],"Shares outstanding",TRUE)</f>
        <v>322139338.43130296</v>
      </c>
      <c r="P328" s="7">
        <f>(_FV(Table1[[#This Row],[Company]],"Price")-_FV(Table1[[#This Row],[Company]],"52 week low",TRUE))/_FV(Table1[[#This Row],[Company]],"Price",TRUE)</f>
        <v>9.8282022044849982E-2</v>
      </c>
      <c r="Q328" s="3">
        <f>_FV(Table1[[#This Row],[Company]],"52 week low",TRUE)</f>
        <v>118.621</v>
      </c>
      <c r="R328" s="3">
        <f>_FV(Table1[[#This Row],[Company]],"Low")</f>
        <v>130.88999999999999</v>
      </c>
      <c r="S328" s="14">
        <f>_FV(Table1[[#This Row],[Company]],"Price")</f>
        <v>131.55000000000001</v>
      </c>
      <c r="T328" s="3">
        <f>_FV(Table1[[#This Row],[Company]],"High")</f>
        <v>131.80000000000001</v>
      </c>
      <c r="U328" s="3">
        <f>_FV(Table1[[#This Row],[Company]],"52 week high",TRUE)</f>
        <v>148.32</v>
      </c>
      <c r="V328" s="7">
        <f>(_FV(Table1[[#This Row],[Company]],"52 week high",TRUE)-_FV(Table1[[#This Row],[Company]],"Price"))/_FV(Table1[[#This Row],[Company]],"Price",TRUE)</f>
        <v>0.12748004561003407</v>
      </c>
      <c r="W328" s="7">
        <f>((_FV(Table1[[#This Row],[Company]],"Price")-_FV(Table1[[#This Row],[Company]],"52 week low",TRUE))/(Table1[year range]*_FV(Table1[[#This Row],[Company]],"Price")))</f>
        <v>0.43533452304791465</v>
      </c>
      <c r="X328" s="7">
        <f>((_FV(Table1[[#This Row],[Company]],"Price")-_FV(Table1[[#This Row],[Company]],"Low",TRUE))/(_FV(Table1[[#This Row],[Company]],"High",TRUE)-_FV(Table1[[#This Row],[Company]],"Low",TRUE)))</f>
        <v>0.7252747252747328</v>
      </c>
      <c r="Y328" s="3">
        <f>_FV(Table1[[#This Row],[Company]],"Previous close",TRUE)</f>
        <v>131.43</v>
      </c>
      <c r="Z328" s="17">
        <f>_FV(Table1[[#This Row],[Company]],"Change")</f>
        <v>0.12</v>
      </c>
      <c r="AA328" s="3">
        <f>_FV(Table1[[#This Row],[Company]],"Open")</f>
        <v>131.49</v>
      </c>
      <c r="AB328" s="1">
        <v>1.451087</v>
      </c>
      <c r="AC328" s="6">
        <f>_FV(Table1[[#This Row],[Company]],"Volume")</f>
        <v>1110923</v>
      </c>
      <c r="AD328" s="6">
        <f>_FV(Table1[[#This Row],[Company]],"Volume average",TRUE)</f>
        <v>3685926.03125</v>
      </c>
      <c r="AE328" s="1" t="str">
        <f>_FV(Table1[[#This Row],[Company]],"Year founded",TRUE)</f>
        <v>1887</v>
      </c>
      <c r="AF328" s="6">
        <f>_FV(Table1[[#This Row],[Company]],"Shares outstanding",TRUE)</f>
        <v>2684593145.7256298</v>
      </c>
      <c r="AG328" s="1" t="str">
        <f>_FV(Table1[[#This Row],[Company]],"Exchange")</f>
        <v>NYSE</v>
      </c>
      <c r="AH328" s="1" t="str">
        <f>_FV(Table1[[#This Row],[Company]],"Industry")</f>
        <v>Drug Manufacturers - Major</v>
      </c>
    </row>
    <row r="329" spans="1:34" ht="16.5" x14ac:dyDescent="0.25">
      <c r="A329" s="1">
        <v>251</v>
      </c>
      <c r="B329" s="2" t="e" vm="333">
        <v>#VALUE!</v>
      </c>
      <c r="C329" s="1" t="str">
        <f>_FV(Table1[[#This Row],[Company]],"Ticker symbol",TRUE)</f>
        <v>A</v>
      </c>
      <c r="D329" s="5">
        <f>_FV(Table1[[#This Row],[Company]],"P/E",TRUE)</f>
        <v>92.592592999999994</v>
      </c>
      <c r="E329" s="5">
        <f>_FV(Table1[[#This Row],[Company]],"Beta")</f>
        <v>1.2813619999999999</v>
      </c>
      <c r="F329" s="7">
        <f>ABS(_FV(Table1[[#This Row],[Company]],"Change (%)",TRUE)/_FV(Table1[[#This Row],[Company]],"Beta"))</f>
        <v>8.0773427025305881E-4</v>
      </c>
      <c r="G329" s="7">
        <f>_FV(Table1[[#This Row],[Company]],"Change (%)",TRUE)</f>
        <v>1.0349999999999999E-3</v>
      </c>
      <c r="H329" s="7">
        <f>_FV(Table1[[#This Row],[Company]],"Volume")/_FV(Table1[[#This Row],[Company]],"Volume average",TRUE)</f>
        <v>0.175330495516065</v>
      </c>
      <c r="I329" s="7">
        <f>(Table1[% volume]/(Table1[[#Totals],[% volume]]))</f>
        <v>0.6200343128760416</v>
      </c>
      <c r="J329" s="7">
        <f>_FV(Table1[[#This Row],[Company]],"Volume")/_FV(Table1[[#This Row],[Company]],"Shares outstanding",TRUE)</f>
        <v>1.4467901168161294E-3</v>
      </c>
      <c r="K329" s="7">
        <f>(_FV(Table1[[#This Row],[Company]],"52 week high",TRUE)-_FV(Table1[[#This Row],[Company]],"52 week low",TRUE))/_FV(Table1[[#This Row],[Company]],"Price")</f>
        <v>0.24778499704666274</v>
      </c>
      <c r="L329" s="7">
        <f>(_FV(Table1[[#This Row],[Company]],"High",TRUE)-_FV(Table1[[#This Row],[Company]],"Low",TRUE))/_FV(Table1[[#This Row],[Company]],"Price")</f>
        <v>1.0779681039574779E-2</v>
      </c>
      <c r="M329" s="7">
        <f>(Table1[day range]/Table1[year range])</f>
        <v>4.3504171632896542E-2</v>
      </c>
      <c r="N329" s="9">
        <f>_FV(Table1[[#This Row],[Company]],"Market cap",TRUE)</f>
        <v>21647960845.16</v>
      </c>
      <c r="O329" s="9">
        <f>_FV(Table1[[#This Row],[Company]],"Previous close",TRUE)*_FV(Table1[[#This Row],[Company]],"Change (%)",TRUE)*_FV(Table1[[#This Row],[Company]],"Shares outstanding",TRUE)</f>
        <v>22405639.47474058</v>
      </c>
      <c r="P329" s="7">
        <f>(_FV(Table1[[#This Row],[Company]],"Price")-_FV(Table1[[#This Row],[Company]],"52 week low",TRUE))/_FV(Table1[[#This Row],[Company]],"Price",TRUE)</f>
        <v>0.14028352037802716</v>
      </c>
      <c r="Q329" s="3">
        <f>_FV(Table1[[#This Row],[Company]],"52 week low",TRUE)</f>
        <v>58.22</v>
      </c>
      <c r="R329" s="3">
        <f>_FV(Table1[[#This Row],[Company]],"Low")</f>
        <v>67.42</v>
      </c>
      <c r="S329" s="14">
        <f>_FV(Table1[[#This Row],[Company]],"Price")</f>
        <v>67.72</v>
      </c>
      <c r="T329" s="3">
        <f>_FV(Table1[[#This Row],[Company]],"High")</f>
        <v>68.150000000000006</v>
      </c>
      <c r="U329" s="3">
        <f>_FV(Table1[[#This Row],[Company]],"52 week high",TRUE)</f>
        <v>75</v>
      </c>
      <c r="V329" s="7">
        <f>(_FV(Table1[[#This Row],[Company]],"52 week high",TRUE)-_FV(Table1[[#This Row],[Company]],"Price"))/_FV(Table1[[#This Row],[Company]],"Price",TRUE)</f>
        <v>0.10750147666863558</v>
      </c>
      <c r="W329" s="7">
        <f>((_FV(Table1[[#This Row],[Company]],"Price")-_FV(Table1[[#This Row],[Company]],"52 week low",TRUE))/(Table1[year range]*_FV(Table1[[#This Row],[Company]],"Price")))</f>
        <v>0.56615017878426699</v>
      </c>
      <c r="X329" s="7">
        <f>((_FV(Table1[[#This Row],[Company]],"Price")-_FV(Table1[[#This Row],[Company]],"Low",TRUE))/(_FV(Table1[[#This Row],[Company]],"High",TRUE)-_FV(Table1[[#This Row],[Company]],"Low",TRUE)))</f>
        <v>0.41095890410958291</v>
      </c>
      <c r="Y329" s="3">
        <f>_FV(Table1[[#This Row],[Company]],"Previous close",TRUE)</f>
        <v>67.650000000000006</v>
      </c>
      <c r="Z329" s="17">
        <f>_FV(Table1[[#This Row],[Company]],"Change")</f>
        <v>7.0000000000000007E-2</v>
      </c>
      <c r="AA329" s="3">
        <f>_FV(Table1[[#This Row],[Company]],"Open")</f>
        <v>67.739999999999995</v>
      </c>
      <c r="AB329" s="1">
        <v>8.8481000000000004E-2</v>
      </c>
      <c r="AC329" s="6">
        <f>_FV(Table1[[#This Row],[Company]],"Volume")</f>
        <v>462972</v>
      </c>
      <c r="AD329" s="6">
        <f>_FV(Table1[[#This Row],[Company]],"Volume average",TRUE)</f>
        <v>2640567.453125</v>
      </c>
      <c r="AE329" s="1" t="str">
        <f>_FV(Table1[[#This Row],[Company]],"Year founded",TRUE)</f>
        <v>1999</v>
      </c>
      <c r="AF329" s="6">
        <f>_FV(Table1[[#This Row],[Company]],"Shares outstanding",TRUE)</f>
        <v>319999421.214486</v>
      </c>
      <c r="AG329" s="1" t="str">
        <f>_FV(Table1[[#This Row],[Company]],"Exchange")</f>
        <v>NYSE</v>
      </c>
      <c r="AH329" s="1" t="str">
        <f>_FV(Table1[[#This Row],[Company]],"Industry")</f>
        <v>Diagnostics &amp; Research</v>
      </c>
    </row>
    <row r="330" spans="1:34" ht="16.5" x14ac:dyDescent="0.25">
      <c r="A330" s="1">
        <v>393</v>
      </c>
      <c r="B330" s="2" t="e" vm="334">
        <v>#VALUE!</v>
      </c>
      <c r="C330" s="1" t="str">
        <f>_FV(Table1[[#This Row],[Company]],"Ticker symbol",TRUE)</f>
        <v>EXR</v>
      </c>
      <c r="D330" s="5">
        <f>_FV(Table1[[#This Row],[Company]],"P/E",TRUE)</f>
        <v>24.449877999999998</v>
      </c>
      <c r="E330" s="5">
        <f>_FV(Table1[[#This Row],[Company]],"Beta")</f>
        <v>0.19489100000000001</v>
      </c>
      <c r="F330" s="7">
        <f>ABS(_FV(Table1[[#This Row],[Company]],"Change (%)",TRUE)/_FV(Table1[[#This Row],[Company]],"Beta"))</f>
        <v>5.4799862487236459E-3</v>
      </c>
      <c r="G330" s="7">
        <f>_FV(Table1[[#This Row],[Company]],"Change (%)",TRUE)</f>
        <v>1.0680000000000002E-3</v>
      </c>
      <c r="H330" s="7">
        <f>_FV(Table1[[#This Row],[Company]],"Volume")/_FV(Table1[[#This Row],[Company]],"Volume average",TRUE)</f>
        <v>8.6002200158559833E-2</v>
      </c>
      <c r="I330" s="7">
        <f>(Table1[% volume]/(Table1[[#Totals],[% volume]]))</f>
        <v>0.30413599713037082</v>
      </c>
      <c r="J330" s="7">
        <f>_FV(Table1[[#This Row],[Company]],"Volume")/_FV(Table1[[#This Row],[Company]],"Shares outstanding",TRUE)</f>
        <v>6.6103425217750285E-4</v>
      </c>
      <c r="K330" s="7">
        <f>(_FV(Table1[[#This Row],[Company]],"52 week high",TRUE)-_FV(Table1[[#This Row],[Company]],"52 week low",TRUE))/_FV(Table1[[#This Row],[Company]],"Price")</f>
        <v>0.29349333333333333</v>
      </c>
      <c r="L330" s="7">
        <f>(_FV(Table1[[#This Row],[Company]],"High",TRUE)-_FV(Table1[[#This Row],[Company]],"Low",TRUE))/_FV(Table1[[#This Row],[Company]],"Price")</f>
        <v>4.4799999999998669E-3</v>
      </c>
      <c r="M330" s="7">
        <f>(Table1[day range]/Table1[year range])</f>
        <v>1.526440123568917E-2</v>
      </c>
      <c r="N330" s="9">
        <f>_FV(Table1[[#This Row],[Company]],"Market cap",TRUE)</f>
        <v>11824931195.700001</v>
      </c>
      <c r="O330" s="9">
        <f>_FV(Table1[[#This Row],[Company]],"Previous close",TRUE)*_FV(Table1[[#This Row],[Company]],"Change (%)",TRUE)*_FV(Table1[[#This Row],[Company]],"Shares outstanding",TRUE)</f>
        <v>12629026.517007645</v>
      </c>
      <c r="P330" s="7">
        <f>(_FV(Table1[[#This Row],[Company]],"Price")-_FV(Table1[[#This Row],[Company]],"52 week low",TRUE))/_FV(Table1[[#This Row],[Company]],"Price",TRUE)</f>
        <v>0.20597333333333337</v>
      </c>
      <c r="Q330" s="3">
        <f>_FV(Table1[[#This Row],[Company]],"52 week low",TRUE)</f>
        <v>74.44</v>
      </c>
      <c r="R330" s="3">
        <f>_FV(Table1[[#This Row],[Company]],"Low")</f>
        <v>93.43</v>
      </c>
      <c r="S330" s="14">
        <f>_FV(Table1[[#This Row],[Company]],"Price")</f>
        <v>93.75</v>
      </c>
      <c r="T330" s="3">
        <f>_FV(Table1[[#This Row],[Company]],"High")</f>
        <v>93.85</v>
      </c>
      <c r="U330" s="3">
        <f>_FV(Table1[[#This Row],[Company]],"52 week high",TRUE)</f>
        <v>101.955</v>
      </c>
      <c r="V330" s="7">
        <f>(_FV(Table1[[#This Row],[Company]],"52 week high",TRUE)-_FV(Table1[[#This Row],[Company]],"Price"))/_FV(Table1[[#This Row],[Company]],"Price",TRUE)</f>
        <v>8.7519999999999987E-2</v>
      </c>
      <c r="W330" s="7">
        <f>((_FV(Table1[[#This Row],[Company]],"Price")-_FV(Table1[[#This Row],[Company]],"52 week low",TRUE))/(Table1[year range]*_FV(Table1[[#This Row],[Company]],"Price")))</f>
        <v>0.70179901871706352</v>
      </c>
      <c r="X330" s="7">
        <f>((_FV(Table1[[#This Row],[Company]],"Price")-_FV(Table1[[#This Row],[Company]],"Low",TRUE))/(_FV(Table1[[#This Row],[Company]],"High",TRUE)-_FV(Table1[[#This Row],[Company]],"Low",TRUE)))</f>
        <v>0.7619047619047683</v>
      </c>
      <c r="Y330" s="3">
        <f>_FV(Table1[[#This Row],[Company]],"Previous close",TRUE)</f>
        <v>93.65</v>
      </c>
      <c r="Z330" s="17">
        <f>_FV(Table1[[#This Row],[Company]],"Change")</f>
        <v>0.1</v>
      </c>
      <c r="AA330" s="3">
        <f>_FV(Table1[[#This Row],[Company]],"Open")</f>
        <v>93.77</v>
      </c>
      <c r="AB330" s="1">
        <v>4.9388000000000001E-2</v>
      </c>
      <c r="AC330" s="6">
        <f>_FV(Table1[[#This Row],[Company]],"Volume")</f>
        <v>83467</v>
      </c>
      <c r="AD330" s="6">
        <f>_FV(Table1[[#This Row],[Company]],"Volume average",TRUE)</f>
        <v>970521.68253968202</v>
      </c>
      <c r="AE330" s="1" t="str">
        <f>_FV(Table1[[#This Row],[Company]],"Year founded",TRUE)</f>
        <v>2004</v>
      </c>
      <c r="AF330" s="6">
        <f>_FV(Table1[[#This Row],[Company]],"Shares outstanding",TRUE)</f>
        <v>126267284.52429301</v>
      </c>
      <c r="AG330" s="1" t="str">
        <f>_FV(Table1[[#This Row],[Company]],"Exchange")</f>
        <v>NYSE</v>
      </c>
      <c r="AH330" s="1" t="str">
        <f>_FV(Table1[[#This Row],[Company]],"Industry")</f>
        <v>REIT - Industrial</v>
      </c>
    </row>
    <row r="331" spans="1:34" ht="16.5" x14ac:dyDescent="0.25">
      <c r="A331" s="1">
        <v>43</v>
      </c>
      <c r="B331" s="2" t="e" vm="335">
        <v>#VALUE!</v>
      </c>
      <c r="C331" s="1" t="str">
        <f>_FV(Table1[[#This Row],[Company]],"Ticker symbol",TRUE)</f>
        <v>MDT</v>
      </c>
      <c r="D331" s="5">
        <f>_FV(Table1[[#This Row],[Company]],"P/E",TRUE)</f>
        <v>39.840637000000001</v>
      </c>
      <c r="E331" s="5">
        <f>_FV(Table1[[#This Row],[Company]],"Beta")</f>
        <v>0.94575299999999995</v>
      </c>
      <c r="F331" s="7">
        <f>ABS(_FV(Table1[[#This Row],[Company]],"Change (%)",TRUE)/_FV(Table1[[#This Row],[Company]],"Beta"))</f>
        <v>1.1630943808795743E-3</v>
      </c>
      <c r="G331" s="7">
        <f>_FV(Table1[[#This Row],[Company]],"Change (%)",TRUE)</f>
        <v>1.1000000000000001E-3</v>
      </c>
      <c r="H331" s="7">
        <f>_FV(Table1[[#This Row],[Company]],"Volume")/_FV(Table1[[#This Row],[Company]],"Volume average",TRUE)</f>
        <v>0.25936836122680584</v>
      </c>
      <c r="I331" s="7">
        <f>(Table1[% volume]/(Table1[[#Totals],[% volume]]))</f>
        <v>0.91722368753764405</v>
      </c>
      <c r="J331" s="7">
        <f>_FV(Table1[[#This Row],[Company]],"Volume")/_FV(Table1[[#This Row],[Company]],"Shares outstanding",TRUE)</f>
        <v>7.8263240557289429E-4</v>
      </c>
      <c r="K331" s="7">
        <f>(_FV(Table1[[#This Row],[Company]],"52 week high",TRUE)-_FV(Table1[[#This Row],[Company]],"52 week low",TRUE))/_FV(Table1[[#This Row],[Company]],"Price")</f>
        <v>0.16060239639441573</v>
      </c>
      <c r="L331" s="7">
        <f>(_FV(Table1[[#This Row],[Company]],"High",TRUE)-_FV(Table1[[#This Row],[Company]],"Low",TRUE))/_FV(Table1[[#This Row],[Company]],"Price")</f>
        <v>6.1558755633724094E-3</v>
      </c>
      <c r="M331" s="7">
        <f>(Table1[day range]/Table1[year range])</f>
        <v>3.8329911019848603E-2</v>
      </c>
      <c r="N331" s="9">
        <f>_FV(Table1[[#This Row],[Company]],"Market cap",TRUE)</f>
        <v>122902797935.62801</v>
      </c>
      <c r="O331" s="9">
        <f>_FV(Table1[[#This Row],[Company]],"Previous close",TRUE)*_FV(Table1[[#This Row],[Company]],"Change (%)",TRUE)*_FV(Table1[[#This Row],[Company]],"Shares outstanding",TRUE)</f>
        <v>135193077.72919095</v>
      </c>
      <c r="P331" s="7">
        <f>(_FV(Table1[[#This Row],[Company]],"Price")-_FV(Table1[[#This Row],[Company]],"52 week low",TRUE))/_FV(Table1[[#This Row],[Company]],"Price",TRUE)</f>
        <v>0.16005276464768609</v>
      </c>
      <c r="Q331" s="3">
        <f>_FV(Table1[[#This Row],[Company]],"52 week low",TRUE)</f>
        <v>76.41</v>
      </c>
      <c r="R331" s="3">
        <f>_FV(Table1[[#This Row],[Company]],"Low")</f>
        <v>90.43</v>
      </c>
      <c r="S331" s="14">
        <f>_FV(Table1[[#This Row],[Company]],"Price")</f>
        <v>90.97</v>
      </c>
      <c r="T331" s="3">
        <f>_FV(Table1[[#This Row],[Company]],"High")</f>
        <v>90.99</v>
      </c>
      <c r="U331" s="3">
        <f>_FV(Table1[[#This Row],[Company]],"52 week high",TRUE)</f>
        <v>91.02</v>
      </c>
      <c r="V331" s="7">
        <f>(_FV(Table1[[#This Row],[Company]],"52 week high",TRUE)-_FV(Table1[[#This Row],[Company]],"Price"))/_FV(Table1[[#This Row],[Company]],"Price",TRUE)</f>
        <v>5.4963174672965985E-4</v>
      </c>
      <c r="W331" s="7">
        <f>((_FV(Table1[[#This Row],[Company]],"Price")-_FV(Table1[[#This Row],[Company]],"52 week low",TRUE))/(Table1[year range]*_FV(Table1[[#This Row],[Company]],"Price")))</f>
        <v>0.99657768651608503</v>
      </c>
      <c r="X331" s="7">
        <f>((_FV(Table1[[#This Row],[Company]],"Price")-_FV(Table1[[#This Row],[Company]],"Low",TRUE))/(_FV(Table1[[#This Row],[Company]],"High",TRUE)-_FV(Table1[[#This Row],[Company]],"Low",TRUE)))</f>
        <v>0.96428571428572063</v>
      </c>
      <c r="Y331" s="3">
        <f>_FV(Table1[[#This Row],[Company]],"Previous close",TRUE)</f>
        <v>90.87</v>
      </c>
      <c r="Z331" s="17">
        <f>_FV(Table1[[#This Row],[Company]],"Change")</f>
        <v>0.1</v>
      </c>
      <c r="AA331" s="3">
        <f>_FV(Table1[[#This Row],[Company]],"Open")</f>
        <v>90.81</v>
      </c>
      <c r="AB331" s="1">
        <v>0.50196499999999999</v>
      </c>
      <c r="AC331" s="6">
        <f>_FV(Table1[[#This Row],[Company]],"Volume")</f>
        <v>1058520</v>
      </c>
      <c r="AD331" s="6">
        <f>_FV(Table1[[#This Row],[Company]],"Volume average",TRUE)</f>
        <v>4081145.421875</v>
      </c>
      <c r="AE331" s="1" t="str">
        <f>_FV(Table1[[#This Row],[Company]],"Year founded",TRUE)</f>
        <v>1957</v>
      </c>
      <c r="AF331" s="6">
        <f>_FV(Table1[[#This Row],[Company]],"Shares outstanding",TRUE)</f>
        <v>1352512357.60568</v>
      </c>
      <c r="AG331" s="1" t="str">
        <f>_FV(Table1[[#This Row],[Company]],"Exchange")</f>
        <v>NYSE</v>
      </c>
      <c r="AH331" s="1" t="str">
        <f>_FV(Table1[[#This Row],[Company]],"Industry")</f>
        <v>Medical Devices</v>
      </c>
    </row>
    <row r="332" spans="1:34" ht="16.5" x14ac:dyDescent="0.25">
      <c r="A332" s="1">
        <v>446</v>
      </c>
      <c r="B332" s="2" t="e" vm="336">
        <v>#VALUE!</v>
      </c>
      <c r="C332" s="1" t="str">
        <f>_FV(Table1[[#This Row],[Company]],"Ticker symbol",TRUE)</f>
        <v>PNW</v>
      </c>
      <c r="D332" s="5">
        <f>_FV(Table1[[#This Row],[Company]],"P/E",TRUE)</f>
        <v>19.493176999999999</v>
      </c>
      <c r="E332" s="5">
        <f>_FV(Table1[[#This Row],[Company]],"Beta")</f>
        <v>0.217391</v>
      </c>
      <c r="F332" s="7">
        <f>ABS(_FV(Table1[[#This Row],[Company]],"Change (%)",TRUE)/_FV(Table1[[#This Row],[Company]],"Beta"))</f>
        <v>5.1152071612900257E-3</v>
      </c>
      <c r="G332" s="7">
        <f>_FV(Table1[[#This Row],[Company]],"Change (%)",TRUE)</f>
        <v>1.1119999999999999E-3</v>
      </c>
      <c r="H332" s="7">
        <f>_FV(Table1[[#This Row],[Company]],"Volume")/_FV(Table1[[#This Row],[Company]],"Volume average",TRUE)</f>
        <v>0.18542954283540825</v>
      </c>
      <c r="I332" s="7">
        <f>(Table1[% volume]/(Table1[[#Totals],[% volume]]))</f>
        <v>0.65574832741139588</v>
      </c>
      <c r="J332" s="7">
        <f>_FV(Table1[[#This Row],[Company]],"Volume")/_FV(Table1[[#This Row],[Company]],"Shares outstanding",TRUE)</f>
        <v>1.427727589321511E-3</v>
      </c>
      <c r="K332" s="7">
        <f>(_FV(Table1[[#This Row],[Company]],"52 week high",TRUE)-_FV(Table1[[#This Row],[Company]],"52 week low",TRUE))/_FV(Table1[[#This Row],[Company]],"Price")</f>
        <v>0.23541671811334736</v>
      </c>
      <c r="L332" s="7">
        <f>(_FV(Table1[[#This Row],[Company]],"High",TRUE)-_FV(Table1[[#This Row],[Company]],"Low",TRUE))/_FV(Table1[[#This Row],[Company]],"Price")</f>
        <v>7.4083220150635183E-3</v>
      </c>
      <c r="M332" s="7">
        <f>(Table1[day range]/Table1[year range])</f>
        <v>3.1468971594008008E-2</v>
      </c>
      <c r="N332" s="9">
        <f>_FV(Table1[[#This Row],[Company]],"Market cap",TRUE)</f>
        <v>9051989396.7600002</v>
      </c>
      <c r="O332" s="9">
        <f>_FV(Table1[[#This Row],[Company]],"Previous close",TRUE)*_FV(Table1[[#This Row],[Company]],"Change (%)",TRUE)*_FV(Table1[[#This Row],[Company]],"Shares outstanding",TRUE)</f>
        <v>10065812.209197093</v>
      </c>
      <c r="P332" s="7">
        <f>(_FV(Table1[[#This Row],[Company]],"Price")-_FV(Table1[[#This Row],[Company]],"52 week low",TRUE))/_FV(Table1[[#This Row],[Company]],"Price",TRUE)</f>
        <v>9.354735152487953E-2</v>
      </c>
      <c r="Q332" s="3">
        <f>_FV(Table1[[#This Row],[Company]],"52 week low",TRUE)</f>
        <v>73.413600000000002</v>
      </c>
      <c r="R332" s="3">
        <f>_FV(Table1[[#This Row],[Company]],"Low")</f>
        <v>80.290000000000006</v>
      </c>
      <c r="S332" s="14">
        <f>_FV(Table1[[#This Row],[Company]],"Price")</f>
        <v>80.989999999999995</v>
      </c>
      <c r="T332" s="3">
        <f>_FV(Table1[[#This Row],[Company]],"High")</f>
        <v>80.89</v>
      </c>
      <c r="U332" s="3">
        <f>_FV(Table1[[#This Row],[Company]],"52 week high",TRUE)</f>
        <v>92.48</v>
      </c>
      <c r="V332" s="7">
        <f>(_FV(Table1[[#This Row],[Company]],"52 week high",TRUE)-_FV(Table1[[#This Row],[Company]],"Price"))/_FV(Table1[[#This Row],[Company]],"Price",TRUE)</f>
        <v>0.14186936658846783</v>
      </c>
      <c r="W332" s="7">
        <f>((_FV(Table1[[#This Row],[Company]],"Price")-_FV(Table1[[#This Row],[Company]],"52 week low",TRUE))/(Table1[year range]*_FV(Table1[[#This Row],[Company]],"Price")))</f>
        <v>0.39736919397474046</v>
      </c>
      <c r="X332" s="7">
        <f>((_FV(Table1[[#This Row],[Company]],"Price")-_FV(Table1[[#This Row],[Company]],"Low",TRUE))/(_FV(Table1[[#This Row],[Company]],"High",TRUE)-_FV(Table1[[#This Row],[Company]],"Low",TRUE)))</f>
        <v>1.1666666666666587</v>
      </c>
      <c r="Y332" s="3">
        <f>_FV(Table1[[#This Row],[Company]],"Previous close",TRUE)</f>
        <v>80.900000000000006</v>
      </c>
      <c r="Z332" s="17">
        <f>_FV(Table1[[#This Row],[Company]],"Change")</f>
        <v>0.09</v>
      </c>
      <c r="AA332" s="3">
        <f>_FV(Table1[[#This Row],[Company]],"Open")</f>
        <v>80.569999999999993</v>
      </c>
      <c r="AB332" s="1">
        <v>3.7630999999999998E-2</v>
      </c>
      <c r="AC332" s="6">
        <f>_FV(Table1[[#This Row],[Company]],"Volume")</f>
        <v>159750</v>
      </c>
      <c r="AD332" s="6">
        <f>_FV(Table1[[#This Row],[Company]],"Volume average",TRUE)</f>
        <v>861513.20634920604</v>
      </c>
      <c r="AE332" s="1" t="str">
        <f>_FV(Table1[[#This Row],[Company]],"Year founded",TRUE)</f>
        <v>1985</v>
      </c>
      <c r="AF332" s="6">
        <f>_FV(Table1[[#This Row],[Company]],"Shares outstanding",TRUE)</f>
        <v>111891092.666996</v>
      </c>
      <c r="AG332" s="1" t="str">
        <f>_FV(Table1[[#This Row],[Company]],"Exchange")</f>
        <v>NYSE</v>
      </c>
      <c r="AH332" s="1" t="str">
        <f>_FV(Table1[[#This Row],[Company]],"Industry")</f>
        <v>Utilities - Regulated Electric</v>
      </c>
    </row>
    <row r="333" spans="1:34" ht="16.5" x14ac:dyDescent="0.25">
      <c r="A333" s="1">
        <v>68</v>
      </c>
      <c r="B333" s="2" t="e" vm="337">
        <v>#VALUE!</v>
      </c>
      <c r="C333" s="1" t="str">
        <f>_FV(Table1[[#This Row],[Company]],"Ticker symbol",TRUE)</f>
        <v>UPS</v>
      </c>
      <c r="D333" s="5">
        <f>_FV(Table1[[#This Row],[Company]],"P/E",TRUE)</f>
        <v>20.080321000000001</v>
      </c>
      <c r="E333" s="5">
        <f>_FV(Table1[[#This Row],[Company]],"Beta")</f>
        <v>1.1395219999999999</v>
      </c>
      <c r="F333" s="7">
        <f>ABS(_FV(Table1[[#This Row],[Company]],"Change (%)",TRUE)/_FV(Table1[[#This Row],[Company]],"Beta"))</f>
        <v>1.0241136195703112E-3</v>
      </c>
      <c r="G333" s="7">
        <f>_FV(Table1[[#This Row],[Company]],"Change (%)",TRUE)</f>
        <v>1.1670000000000001E-3</v>
      </c>
      <c r="H333" s="7">
        <f>_FV(Table1[[#This Row],[Company]],"Volume")/_FV(Table1[[#This Row],[Company]],"Volume average",TRUE)</f>
        <v>0.19619332191514363</v>
      </c>
      <c r="I333" s="7">
        <f>(Table1[% volume]/(Table1[[#Totals],[% volume]]))</f>
        <v>0.69381308246732243</v>
      </c>
      <c r="J333" s="7">
        <f>_FV(Table1[[#This Row],[Company]],"Volume")/_FV(Table1[[#This Row],[Company]],"Shares outstanding",TRUE)</f>
        <v>5.4879862096697844E-4</v>
      </c>
      <c r="K333" s="7">
        <f>(_FV(Table1[[#This Row],[Company]],"52 week high",TRUE)-_FV(Table1[[#This Row],[Company]],"52 week low",TRUE))/_FV(Table1[[#This Row],[Company]],"Price")</f>
        <v>0.28364324954220071</v>
      </c>
      <c r="L333" s="7">
        <f>(_FV(Table1[[#This Row],[Company]],"High",TRUE)-_FV(Table1[[#This Row],[Company]],"Low",TRUE))/_FV(Table1[[#This Row],[Company]],"Price")</f>
        <v>7.5744964208423219E-3</v>
      </c>
      <c r="M333" s="7">
        <f>(Table1[day range]/Table1[year range])</f>
        <v>2.6704307023232652E-2</v>
      </c>
      <c r="N333" s="9">
        <f>_FV(Table1[[#This Row],[Company]],"Market cap",TRUE)</f>
        <v>103465055906.94</v>
      </c>
      <c r="O333" s="9">
        <f>_FV(Table1[[#This Row],[Company]],"Previous close",TRUE)*_FV(Table1[[#This Row],[Company]],"Change (%)",TRUE)*_FV(Table1[[#This Row],[Company]],"Shares outstanding",TRUE)</f>
        <v>120743720.24339896</v>
      </c>
      <c r="P333" s="7">
        <f>(_FV(Table1[[#This Row],[Company]],"Price")-_FV(Table1[[#This Row],[Company]],"52 week low",TRUE))/_FV(Table1[[#This Row],[Company]],"Price",TRUE)</f>
        <v>0.15554270018311964</v>
      </c>
      <c r="Q333" s="3">
        <f>_FV(Table1[[#This Row],[Company]],"52 week low",TRUE)</f>
        <v>101.45310000000001</v>
      </c>
      <c r="R333" s="3">
        <f>_FV(Table1[[#This Row],[Company]],"Low")</f>
        <v>119.81</v>
      </c>
      <c r="S333" s="14">
        <f>_FV(Table1[[#This Row],[Company]],"Price")</f>
        <v>120.14</v>
      </c>
      <c r="T333" s="3">
        <f>_FV(Table1[[#This Row],[Company]],"High")</f>
        <v>120.72</v>
      </c>
      <c r="U333" s="3">
        <f>_FV(Table1[[#This Row],[Company]],"52 week high",TRUE)</f>
        <v>135.53</v>
      </c>
      <c r="V333" s="7">
        <f>(_FV(Table1[[#This Row],[Company]],"52 week high",TRUE)-_FV(Table1[[#This Row],[Company]],"Price"))/_FV(Table1[[#This Row],[Company]],"Price",TRUE)</f>
        <v>0.12810054935908108</v>
      </c>
      <c r="W333" s="7">
        <f>((_FV(Table1[[#This Row],[Company]],"Price")-_FV(Table1[[#This Row],[Company]],"52 week low",TRUE))/(Table1[year range]*_FV(Table1[[#This Row],[Company]],"Price")))</f>
        <v>0.54837441199170101</v>
      </c>
      <c r="X333" s="7">
        <f>((_FV(Table1[[#This Row],[Company]],"Price")-_FV(Table1[[#This Row],[Company]],"Low",TRUE))/(_FV(Table1[[#This Row],[Company]],"High",TRUE)-_FV(Table1[[#This Row],[Company]],"Low",TRUE)))</f>
        <v>0.36263736263736213</v>
      </c>
      <c r="Y333" s="3">
        <f>_FV(Table1[[#This Row],[Company]],"Previous close",TRUE)</f>
        <v>120</v>
      </c>
      <c r="Z333" s="17">
        <f>_FV(Table1[[#This Row],[Company]],"Change")</f>
        <v>0.14000000000000001</v>
      </c>
      <c r="AA333" s="3">
        <f>_FV(Table1[[#This Row],[Company]],"Open")</f>
        <v>120.01</v>
      </c>
      <c r="AB333" s="1">
        <v>0.34037899999999999</v>
      </c>
      <c r="AC333" s="6">
        <f>_FV(Table1[[#This Row],[Company]],"Volume")</f>
        <v>473179</v>
      </c>
      <c r="AD333" s="6">
        <f>_FV(Table1[[#This Row],[Company]],"Volume average",TRUE)</f>
        <v>2411799.72580645</v>
      </c>
      <c r="AE333" s="1" t="str">
        <f>_FV(Table1[[#This Row],[Company]],"Year founded",TRUE)</f>
        <v>1999</v>
      </c>
      <c r="AF333" s="6">
        <f>_FV(Table1[[#This Row],[Company]],"Shares outstanding",TRUE)</f>
        <v>862208799.22449994</v>
      </c>
      <c r="AG333" s="1" t="str">
        <f>_FV(Table1[[#This Row],[Company]],"Exchange")</f>
        <v>NYSE</v>
      </c>
      <c r="AH333" s="1" t="str">
        <f>_FV(Table1[[#This Row],[Company]],"Industry")</f>
        <v>Integrated Shipping &amp; Logistics</v>
      </c>
    </row>
    <row r="334" spans="1:34" ht="16.5" x14ac:dyDescent="0.25">
      <c r="A334" s="1">
        <v>1</v>
      </c>
      <c r="B334" s="2" t="e" vm="338">
        <v>#VALUE!</v>
      </c>
      <c r="C334" s="1" t="str">
        <f>_FV(Table1[[#This Row],[Company]],"Ticker symbol",TRUE)</f>
        <v>AAPL</v>
      </c>
      <c r="D334" s="5">
        <f>_FV(Table1[[#This Row],[Company]],"P/E",TRUE)</f>
        <v>18.903592</v>
      </c>
      <c r="E334" s="5">
        <f>_FV(Table1[[#This Row],[Company]],"Beta")</f>
        <v>1.1496299999999999</v>
      </c>
      <c r="F334" s="7">
        <f>ABS(_FV(Table1[[#This Row],[Company]],"Change (%)",TRUE)/_FV(Table1[[#This Row],[Company]],"Beta"))</f>
        <v>1.0499030122735141E-3</v>
      </c>
      <c r="G334" s="7">
        <f>_FV(Table1[[#This Row],[Company]],"Change (%)",TRUE)</f>
        <v>1.207E-3</v>
      </c>
      <c r="H334" s="7">
        <f>_FV(Table1[[#This Row],[Company]],"Volume")/_FV(Table1[[#This Row],[Company]],"Volume average",TRUE)</f>
        <v>2.0073256357808922</v>
      </c>
      <c r="I334" s="7">
        <f>(Table1[% volume]/(Table1[[#Totals],[% volume]]))</f>
        <v>7.0986554143733018</v>
      </c>
      <c r="J334" s="7">
        <f>_FV(Table1[[#This Row],[Company]],"Volume")/_FV(Table1[[#This Row],[Company]],"Shares outstanding",TRUE)</f>
        <v>2.3333968872902146E-3</v>
      </c>
      <c r="K334" s="7">
        <f>(_FV(Table1[[#This Row],[Company]],"52 week high",TRUE)-_FV(Table1[[#This Row],[Company]],"52 week low",TRUE))/_FV(Table1[[#This Row],[Company]],"Price")</f>
        <v>0.29097747986690459</v>
      </c>
      <c r="L334" s="7">
        <f>(_FV(Table1[[#This Row],[Company]],"High",TRUE)-_FV(Table1[[#This Row],[Company]],"Low",TRUE))/_FV(Table1[[#This Row],[Company]],"Price")</f>
        <v>1.58653614312581E-2</v>
      </c>
      <c r="M334" s="7">
        <f>(Table1[day range]/Table1[year range])</f>
        <v>5.4524361948955782E-2</v>
      </c>
      <c r="N334" s="9">
        <f>_FV(Table1[[#This Row],[Company]],"Market cap",TRUE)</f>
        <v>1000055498004</v>
      </c>
      <c r="O334" s="9">
        <f>_FV(Table1[[#This Row],[Company]],"Previous close",TRUE)*_FV(Table1[[#This Row],[Company]],"Change (%)",TRUE)*_FV(Table1[[#This Row],[Company]],"Shares outstanding",TRUE)</f>
        <v>1207066986.0908287</v>
      </c>
      <c r="P334" s="7">
        <f>(_FV(Table1[[#This Row],[Company]],"Price")-_FV(Table1[[#This Row],[Company]],"52 week low",TRUE))/_FV(Table1[[#This Row],[Company]],"Price",TRUE)</f>
        <v>0.28070598447219947</v>
      </c>
      <c r="Q334" s="3">
        <f>_FV(Table1[[#This Row],[Company]],"52 week low",TRUE)</f>
        <v>149.16</v>
      </c>
      <c r="R334" s="3">
        <f>_FV(Table1[[#This Row],[Company]],"Low")</f>
        <v>204.52</v>
      </c>
      <c r="S334" s="14">
        <f>_FV(Table1[[#This Row],[Company]],"Price")</f>
        <v>207.37</v>
      </c>
      <c r="T334" s="3">
        <f>_FV(Table1[[#This Row],[Company]],"High")</f>
        <v>207.81</v>
      </c>
      <c r="U334" s="3">
        <f>_FV(Table1[[#This Row],[Company]],"52 week high",TRUE)</f>
        <v>209.5</v>
      </c>
      <c r="V334" s="7">
        <f>(_FV(Table1[[#This Row],[Company]],"52 week high",TRUE)-_FV(Table1[[#This Row],[Company]],"Price"))/_FV(Table1[[#This Row],[Company]],"Price",TRUE)</f>
        <v>1.0271495394705094E-2</v>
      </c>
      <c r="W334" s="7">
        <f>((_FV(Table1[[#This Row],[Company]],"Price")-_FV(Table1[[#This Row],[Company]],"52 week low",TRUE))/(Table1[year range]*_FV(Table1[[#This Row],[Company]],"Price")))</f>
        <v>0.9647000331455089</v>
      </c>
      <c r="X334" s="7">
        <f>((_FV(Table1[[#This Row],[Company]],"Price")-_FV(Table1[[#This Row],[Company]],"Low",TRUE))/(_FV(Table1[[#This Row],[Company]],"High",TRUE)-_FV(Table1[[#This Row],[Company]],"Low",TRUE)))</f>
        <v>0.86626139817629211</v>
      </c>
      <c r="Y334" s="3">
        <f>_FV(Table1[[#This Row],[Company]],"Previous close",TRUE)</f>
        <v>207.12</v>
      </c>
      <c r="Z334" s="17">
        <f>_FV(Table1[[#This Row],[Company]],"Change")</f>
        <v>0.25</v>
      </c>
      <c r="AA334" s="3">
        <f>_FV(Table1[[#This Row],[Company]],"Open")</f>
        <v>206.05</v>
      </c>
      <c r="AB334" s="1">
        <v>3.9649890000000001</v>
      </c>
      <c r="AC334" s="6">
        <f>_FV(Table1[[#This Row],[Company]],"Volume")</f>
        <v>11266543</v>
      </c>
      <c r="AD334" s="6">
        <f>_FV(Table1[[#This Row],[Company]],"Volume average",TRUE)</f>
        <v>5612713.1538461503</v>
      </c>
      <c r="AE334" s="1" t="str">
        <f>_FV(Table1[[#This Row],[Company]],"Year founded",TRUE)</f>
        <v>1977</v>
      </c>
      <c r="AF334" s="6">
        <f>_FV(Table1[[#This Row],[Company]],"Shares outstanding",TRUE)</f>
        <v>4828386915.8169203</v>
      </c>
      <c r="AG334" s="1" t="str">
        <f>_FV(Table1[[#This Row],[Company]],"Exchange")</f>
        <v>NASDAQ</v>
      </c>
      <c r="AH334" s="1" t="str">
        <f>_FV(Table1[[#This Row],[Company]],"Industry")</f>
        <v>Consumer Electronics</v>
      </c>
    </row>
    <row r="335" spans="1:34" ht="16.5" x14ac:dyDescent="0.25">
      <c r="A335" s="1">
        <v>197</v>
      </c>
      <c r="B335" s="2" t="e" vm="339">
        <v>#VALUE!</v>
      </c>
      <c r="C335" s="1" t="str">
        <f>_FV(Table1[[#This Row],[Company]],"Ticker symbol",TRUE)</f>
        <v>GLW</v>
      </c>
      <c r="D335" s="5">
        <f>_FV(Table1[[#This Row],[Company]],"P/E",TRUE)</f>
        <v>12.787724000000001</v>
      </c>
      <c r="E335" s="5">
        <f>_FV(Table1[[#This Row],[Company]],"Beta")</f>
        <v>1.397886</v>
      </c>
      <c r="F335" s="7">
        <f>ABS(_FV(Table1[[#This Row],[Company]],"Change (%)",TRUE)/_FV(Table1[[#This Row],[Company]],"Beta"))</f>
        <v>8.6559275935233632E-4</v>
      </c>
      <c r="G335" s="7">
        <f>_FV(Table1[[#This Row],[Company]],"Change (%)",TRUE)</f>
        <v>1.2099999999999999E-3</v>
      </c>
      <c r="H335" s="7">
        <f>_FV(Table1[[#This Row],[Company]],"Volume")/_FV(Table1[[#This Row],[Company]],"Volume average",TRUE)</f>
        <v>0.28337707939243634</v>
      </c>
      <c r="I335" s="7">
        <f>(Table1[% volume]/(Table1[[#Totals],[% volume]]))</f>
        <v>1.0021275089010946</v>
      </c>
      <c r="J335" s="7">
        <f>_FV(Table1[[#This Row],[Company]],"Volume")/_FV(Table1[[#This Row],[Company]],"Shares outstanding",TRUE)</f>
        <v>1.7467320720152438E-3</v>
      </c>
      <c r="K335" s="7">
        <f>(_FV(Table1[[#This Row],[Company]],"52 week high",TRUE)-_FV(Table1[[#This Row],[Company]],"52 week low",TRUE))/_FV(Table1[[#This Row],[Company]],"Price")</f>
        <v>0.27160120845921454</v>
      </c>
      <c r="L335" s="7">
        <f>(_FV(Table1[[#This Row],[Company]],"High",TRUE)-_FV(Table1[[#This Row],[Company]],"Low",TRUE))/_FV(Table1[[#This Row],[Company]],"Price")</f>
        <v>7.2507552870091233E-3</v>
      </c>
      <c r="M335" s="7">
        <f>(Table1[day range]/Table1[year range])</f>
        <v>2.6696329254727692E-2</v>
      </c>
      <c r="N335" s="9">
        <f>_FV(Table1[[#This Row],[Company]],"Market cap",TRUE)</f>
        <v>26835797115.650002</v>
      </c>
      <c r="O335" s="9">
        <f>_FV(Table1[[#This Row],[Company]],"Previous close",TRUE)*_FV(Table1[[#This Row],[Company]],"Change (%)",TRUE)*_FV(Table1[[#This Row],[Company]],"Shares outstanding",TRUE)</f>
        <v>32471314.509936478</v>
      </c>
      <c r="P335" s="7">
        <f>(_FV(Table1[[#This Row],[Company]],"Price")-_FV(Table1[[#This Row],[Company]],"52 week low",TRUE))/_FV(Table1[[#This Row],[Company]],"Price",TRUE)</f>
        <v>0.21117824773413901</v>
      </c>
      <c r="Q335" s="3">
        <f>_FV(Table1[[#This Row],[Company]],"52 week low",TRUE)</f>
        <v>26.11</v>
      </c>
      <c r="R335" s="3">
        <f>_FV(Table1[[#This Row],[Company]],"Low")</f>
        <v>32.94</v>
      </c>
      <c r="S335" s="14">
        <f>_FV(Table1[[#This Row],[Company]],"Price")</f>
        <v>33.1</v>
      </c>
      <c r="T335" s="3">
        <f>_FV(Table1[[#This Row],[Company]],"High")</f>
        <v>33.18</v>
      </c>
      <c r="U335" s="3">
        <f>_FV(Table1[[#This Row],[Company]],"52 week high",TRUE)</f>
        <v>35.1</v>
      </c>
      <c r="V335" s="7">
        <f>(_FV(Table1[[#This Row],[Company]],"52 week high",TRUE)-_FV(Table1[[#This Row],[Company]],"Price"))/_FV(Table1[[#This Row],[Company]],"Price",TRUE)</f>
        <v>6.0422960725075525E-2</v>
      </c>
      <c r="W335" s="7">
        <f>((_FV(Table1[[#This Row],[Company]],"Price")-_FV(Table1[[#This Row],[Company]],"52 week low",TRUE))/(Table1[year range]*_FV(Table1[[#This Row],[Company]],"Price")))</f>
        <v>0.77753058954393772</v>
      </c>
      <c r="X335" s="7">
        <f>((_FV(Table1[[#This Row],[Company]],"Price")-_FV(Table1[[#This Row],[Company]],"Low",TRUE))/(_FV(Table1[[#This Row],[Company]],"High",TRUE)-_FV(Table1[[#This Row],[Company]],"Low",TRUE)))</f>
        <v>0.66666666666667651</v>
      </c>
      <c r="Y335" s="3">
        <f>_FV(Table1[[#This Row],[Company]],"Previous close",TRUE)</f>
        <v>33.06</v>
      </c>
      <c r="Z335" s="17">
        <f>_FV(Table1[[#This Row],[Company]],"Change")</f>
        <v>0.04</v>
      </c>
      <c r="AA335" s="3">
        <f>_FV(Table1[[#This Row],[Company]],"Open")</f>
        <v>33.090000000000003</v>
      </c>
      <c r="AB335" s="1">
        <v>0.116005</v>
      </c>
      <c r="AC335" s="6">
        <f>_FV(Table1[[#This Row],[Company]],"Volume")</f>
        <v>1417875</v>
      </c>
      <c r="AD335" s="6">
        <f>_FV(Table1[[#This Row],[Company]],"Volume average",TRUE)</f>
        <v>5003492.1774193598</v>
      </c>
      <c r="AE335" s="1" t="str">
        <f>_FV(Table1[[#This Row],[Company]],"Year founded",TRUE)</f>
        <v>1936</v>
      </c>
      <c r="AF335" s="6">
        <f>_FV(Table1[[#This Row],[Company]],"Shares outstanding",TRUE)</f>
        <v>811730100.29189301</v>
      </c>
      <c r="AG335" s="1" t="str">
        <f>_FV(Table1[[#This Row],[Company]],"Exchange")</f>
        <v>NYSE</v>
      </c>
      <c r="AH335" s="1" t="str">
        <f>_FV(Table1[[#This Row],[Company]],"Industry")</f>
        <v>Electronic Components</v>
      </c>
    </row>
    <row r="336" spans="1:34" ht="16.5" x14ac:dyDescent="0.25">
      <c r="A336" s="1">
        <v>337</v>
      </c>
      <c r="B336" s="2" t="e" vm="340">
        <v>#VALUE!</v>
      </c>
      <c r="C336" s="1" t="str">
        <f>_FV(Table1[[#This Row],[Company]],"Ticker symbol",TRUE)</f>
        <v>ETR</v>
      </c>
      <c r="D336" s="5">
        <f>_FV(Table1[[#This Row],[Company]],"P/E",TRUE)</f>
        <v>32.679738999999998</v>
      </c>
      <c r="E336" s="5">
        <f>_FV(Table1[[#This Row],[Company]],"Beta")</f>
        <v>0.50959399999999999</v>
      </c>
      <c r="F336" s="7">
        <f>ABS(_FV(Table1[[#This Row],[Company]],"Change (%)",TRUE)/_FV(Table1[[#This Row],[Company]],"Beta"))</f>
        <v>2.3822886454707083E-3</v>
      </c>
      <c r="G336" s="7">
        <f>_FV(Table1[[#This Row],[Company]],"Change (%)",TRUE)</f>
        <v>1.214E-3</v>
      </c>
      <c r="H336" s="7">
        <f>_FV(Table1[[#This Row],[Company]],"Volume")/_FV(Table1[[#This Row],[Company]],"Volume average",TRUE)</f>
        <v>0.16441209843080587</v>
      </c>
      <c r="I336" s="7">
        <f>(Table1[% volume]/(Table1[[#Totals],[% volume]]))</f>
        <v>0.58142277063097825</v>
      </c>
      <c r="J336" s="7">
        <f>_FV(Table1[[#This Row],[Company]],"Volume")/_FV(Table1[[#This Row],[Company]],"Shares outstanding",TRUE)</f>
        <v>1.657691464255795E-3</v>
      </c>
      <c r="K336" s="7">
        <f>(_FV(Table1[[#This Row],[Company]],"52 week high",TRUE)-_FV(Table1[[#This Row],[Company]],"52 week low",TRUE))/_FV(Table1[[#This Row],[Company]],"Price")</f>
        <v>0.19398642095053345</v>
      </c>
      <c r="L336" s="7">
        <f>(_FV(Table1[[#This Row],[Company]],"High",TRUE)-_FV(Table1[[#This Row],[Company]],"Low",TRUE))/_FV(Table1[[#This Row],[Company]],"Price")</f>
        <v>8.365664403491728E-3</v>
      </c>
      <c r="M336" s="7">
        <f>(Table1[day range]/Table1[year range])</f>
        <v>4.3124999999999858E-2</v>
      </c>
      <c r="N336" s="9">
        <f>_FV(Table1[[#This Row],[Company]],"Market cap",TRUE)</f>
        <v>14899491390.629999</v>
      </c>
      <c r="O336" s="9">
        <f>_FV(Table1[[#This Row],[Company]],"Previous close",TRUE)*_FV(Table1[[#This Row],[Company]],"Change (%)",TRUE)*_FV(Table1[[#This Row],[Company]],"Shares outstanding",TRUE)</f>
        <v>18087982.548224781</v>
      </c>
      <c r="P336" s="7">
        <f>(_FV(Table1[[#This Row],[Company]],"Price")-_FV(Table1[[#This Row],[Company]],"52 week low",TRUE))/_FV(Table1[[#This Row],[Company]],"Price",TRUE)</f>
        <v>0.12766731328806985</v>
      </c>
      <c r="Q336" s="3">
        <f>_FV(Table1[[#This Row],[Company]],"52 week low",TRUE)</f>
        <v>71.95</v>
      </c>
      <c r="R336" s="3">
        <f>_FV(Table1[[#This Row],[Company]],"Low")</f>
        <v>82.03</v>
      </c>
      <c r="S336" s="14">
        <f>_FV(Table1[[#This Row],[Company]],"Price")</f>
        <v>82.48</v>
      </c>
      <c r="T336" s="3">
        <f>_FV(Table1[[#This Row],[Company]],"High")</f>
        <v>82.72</v>
      </c>
      <c r="U336" s="3">
        <f>_FV(Table1[[#This Row],[Company]],"52 week high",TRUE)</f>
        <v>87.95</v>
      </c>
      <c r="V336" s="7">
        <f>(_FV(Table1[[#This Row],[Company]],"52 week high",TRUE)-_FV(Table1[[#This Row],[Company]],"Price"))/_FV(Table1[[#This Row],[Company]],"Price",TRUE)</f>
        <v>6.6319107662463614E-2</v>
      </c>
      <c r="W336" s="7">
        <f>((_FV(Table1[[#This Row],[Company]],"Price")-_FV(Table1[[#This Row],[Company]],"52 week low",TRUE))/(Table1[year range]*_FV(Table1[[#This Row],[Company]],"Price")))</f>
        <v>0.65812500000000007</v>
      </c>
      <c r="X336" s="7">
        <f>((_FV(Table1[[#This Row],[Company]],"Price")-_FV(Table1[[#This Row],[Company]],"Low",TRUE))/(_FV(Table1[[#This Row],[Company]],"High",TRUE)-_FV(Table1[[#This Row],[Company]],"Low",TRUE)))</f>
        <v>0.65217391304348449</v>
      </c>
      <c r="Y336" s="3">
        <f>_FV(Table1[[#This Row],[Company]],"Previous close",TRUE)</f>
        <v>82.38</v>
      </c>
      <c r="Z336" s="17">
        <f>_FV(Table1[[#This Row],[Company]],"Change")</f>
        <v>0.1</v>
      </c>
      <c r="AA336" s="3">
        <f>_FV(Table1[[#This Row],[Company]],"Open")</f>
        <v>82.17</v>
      </c>
      <c r="AB336" s="1">
        <v>6.0399000000000001E-2</v>
      </c>
      <c r="AC336" s="6">
        <f>_FV(Table1[[#This Row],[Company]],"Volume")</f>
        <v>299815</v>
      </c>
      <c r="AD336" s="6">
        <f>_FV(Table1[[#This Row],[Company]],"Volume average",TRUE)</f>
        <v>1823558.01587302</v>
      </c>
      <c r="AE336" s="1" t="str">
        <f>_FV(Table1[[#This Row],[Company]],"Year founded",TRUE)</f>
        <v>1913</v>
      </c>
      <c r="AF336" s="6">
        <f>_FV(Table1[[#This Row],[Company]],"Shares outstanding",TRUE)</f>
        <v>180862969.053532</v>
      </c>
      <c r="AG336" s="1" t="str">
        <f>_FV(Table1[[#This Row],[Company]],"Exchange")</f>
        <v>NYSE</v>
      </c>
      <c r="AH336" s="1" t="str">
        <f>_FV(Table1[[#This Row],[Company]],"Industry")</f>
        <v>Utilities - Diversified</v>
      </c>
    </row>
    <row r="337" spans="1:34" ht="16.5" x14ac:dyDescent="0.25">
      <c r="A337" s="1">
        <v>476</v>
      </c>
      <c r="B337" s="2" t="e" vm="341">
        <v>#VALUE!</v>
      </c>
      <c r="C337" s="1" t="str">
        <f>_FV(Table1[[#This Row],[Company]],"Ticker symbol",TRUE)</f>
        <v>KIM</v>
      </c>
      <c r="D337" s="5">
        <f>_FV(Table1[[#This Row],[Company]],"P/E",TRUE)</f>
        <v>22.123894</v>
      </c>
      <c r="E337" s="5">
        <f>_FV(Table1[[#This Row],[Company]],"Beta")</f>
        <v>0.47044599999999998</v>
      </c>
      <c r="F337" s="7">
        <f>ABS(_FV(Table1[[#This Row],[Company]],"Change (%)",TRUE)/_FV(Table1[[#This Row],[Company]],"Beta"))</f>
        <v>2.5826556076574145E-3</v>
      </c>
      <c r="G337" s="7">
        <f>_FV(Table1[[#This Row],[Company]],"Change (%)",TRUE)</f>
        <v>1.2149999999999999E-3</v>
      </c>
      <c r="H337" s="7">
        <f>_FV(Table1[[#This Row],[Company]],"Volume")/_FV(Table1[[#This Row],[Company]],"Volume average",TRUE)</f>
        <v>0.19640475050627193</v>
      </c>
      <c r="I337" s="7">
        <f>(Table1[% volume]/(Table1[[#Totals],[% volume]]))</f>
        <v>0.69456077316902676</v>
      </c>
      <c r="J337" s="7">
        <f>_FV(Table1[[#This Row],[Company]],"Volume")/_FV(Table1[[#This Row],[Company]],"Shares outstanding",TRUE)</f>
        <v>1.9073719948610457E-3</v>
      </c>
      <c r="K337" s="7">
        <f>(_FV(Table1[[#This Row],[Company]],"52 week high",TRUE)-_FV(Table1[[#This Row],[Company]],"52 week low",TRUE))/_FV(Table1[[#This Row],[Company]],"Price")</f>
        <v>0.4623786407766991</v>
      </c>
      <c r="L337" s="7">
        <f>(_FV(Table1[[#This Row],[Company]],"High",TRUE)-_FV(Table1[[#This Row],[Company]],"Low",TRUE))/_FV(Table1[[#This Row],[Company]],"Price")</f>
        <v>9.1019417475727282E-3</v>
      </c>
      <c r="M337" s="7">
        <f>(Table1[day range]/Table1[year range])</f>
        <v>1.9685039370078549E-2</v>
      </c>
      <c r="N337" s="9">
        <f>_FV(Table1[[#This Row],[Company]],"Market cap",TRUE)</f>
        <v>6929628848.2849998</v>
      </c>
      <c r="O337" s="9">
        <f>_FV(Table1[[#This Row],[Company]],"Previous close",TRUE)*_FV(Table1[[#This Row],[Company]],"Change (%)",TRUE)*_FV(Table1[[#This Row],[Company]],"Shares outstanding",TRUE)</f>
        <v>8419499.0506662671</v>
      </c>
      <c r="P337" s="7">
        <f>(_FV(Table1[[#This Row],[Company]],"Price")-_FV(Table1[[#This Row],[Company]],"52 week low",TRUE))/_FV(Table1[[#This Row],[Company]],"Price",TRUE)</f>
        <v>0.20145631067961167</v>
      </c>
      <c r="Q337" s="3">
        <f>_FV(Table1[[#This Row],[Company]],"52 week low",TRUE)</f>
        <v>13.16</v>
      </c>
      <c r="R337" s="3">
        <f>_FV(Table1[[#This Row],[Company]],"Low")</f>
        <v>16.350000000000001</v>
      </c>
      <c r="S337" s="14">
        <f>_FV(Table1[[#This Row],[Company]],"Price")</f>
        <v>16.48</v>
      </c>
      <c r="T337" s="3">
        <f>_FV(Table1[[#This Row],[Company]],"High")</f>
        <v>16.5</v>
      </c>
      <c r="U337" s="3">
        <f>_FV(Table1[[#This Row],[Company]],"52 week high",TRUE)</f>
        <v>20.78</v>
      </c>
      <c r="V337" s="7">
        <f>(_FV(Table1[[#This Row],[Company]],"52 week high",TRUE)-_FV(Table1[[#This Row],[Company]],"Price"))/_FV(Table1[[#This Row],[Company]],"Price",TRUE)</f>
        <v>0.26092233009708743</v>
      </c>
      <c r="W337" s="7">
        <f>((_FV(Table1[[#This Row],[Company]],"Price")-_FV(Table1[[#This Row],[Company]],"52 week low",TRUE))/(Table1[year range]*_FV(Table1[[#This Row],[Company]],"Price")))</f>
        <v>0.43569553805774275</v>
      </c>
      <c r="X337" s="7">
        <f>((_FV(Table1[[#This Row],[Company]],"Price")-_FV(Table1[[#This Row],[Company]],"Low",TRUE))/(_FV(Table1[[#This Row],[Company]],"High",TRUE)-_FV(Table1[[#This Row],[Company]],"Low",TRUE)))</f>
        <v>0.86666666666666825</v>
      </c>
      <c r="Y337" s="3">
        <f>_FV(Table1[[#This Row],[Company]],"Previous close",TRUE)</f>
        <v>16.46</v>
      </c>
      <c r="Z337" s="17">
        <f>_FV(Table1[[#This Row],[Company]],"Change")</f>
        <v>0.02</v>
      </c>
      <c r="AA337" s="3">
        <f>_FV(Table1[[#This Row],[Company]],"Open")</f>
        <v>16.489999999999998</v>
      </c>
      <c r="AB337" s="1">
        <v>2.9413999999999999E-2</v>
      </c>
      <c r="AC337" s="6">
        <f>_FV(Table1[[#This Row],[Company]],"Volume")</f>
        <v>803000</v>
      </c>
      <c r="AD337" s="6">
        <f>_FV(Table1[[#This Row],[Company]],"Volume average",TRUE)</f>
        <v>4088495.8125</v>
      </c>
      <c r="AE337" s="1" t="str">
        <f>_FV(Table1[[#This Row],[Company]],"Year founded",TRUE)</f>
        <v>1966</v>
      </c>
      <c r="AF337" s="6">
        <f>_FV(Table1[[#This Row],[Company]],"Shares outstanding",TRUE)</f>
        <v>420998107.42922199</v>
      </c>
      <c r="AG337" s="1" t="str">
        <f>_FV(Table1[[#This Row],[Company]],"Exchange")</f>
        <v>NYSE</v>
      </c>
      <c r="AH337" s="1" t="str">
        <f>_FV(Table1[[#This Row],[Company]],"Industry")</f>
        <v>REIT - Retail</v>
      </c>
    </row>
    <row r="338" spans="1:34" ht="16.5" x14ac:dyDescent="0.25">
      <c r="A338" s="1">
        <v>243</v>
      </c>
      <c r="B338" s="2" t="e" vm="342">
        <v>#VALUE!</v>
      </c>
      <c r="C338" s="1" t="str">
        <f>_FV(Table1[[#This Row],[Company]],"Ticker symbol",TRUE)</f>
        <v>WLTW</v>
      </c>
      <c r="D338" s="5">
        <f>_FV(Table1[[#This Row],[Company]],"P/E",TRUE)</f>
        <v>42.918455000000002</v>
      </c>
      <c r="E338" s="5">
        <f>_FV(Table1[[#This Row],[Company]],"Beta")</f>
        <v>0.93334099999999998</v>
      </c>
      <c r="F338" s="7">
        <f>ABS(_FV(Table1[[#This Row],[Company]],"Change (%)",TRUE)/_FV(Table1[[#This Row],[Company]],"Beta"))</f>
        <v>1.3467746514939343E-3</v>
      </c>
      <c r="G338" s="7">
        <f>_FV(Table1[[#This Row],[Company]],"Change (%)",TRUE)</f>
        <v>1.2570000000000001E-3</v>
      </c>
      <c r="H338" s="7">
        <f>_FV(Table1[[#This Row],[Company]],"Volume")/_FV(Table1[[#This Row],[Company]],"Volume average",TRUE)</f>
        <v>0.21635920017920593</v>
      </c>
      <c r="I338" s="7">
        <f>(Table1[% volume]/(Table1[[#Totals],[% volume]]))</f>
        <v>0.76512718236875177</v>
      </c>
      <c r="J338" s="7">
        <f>_FV(Table1[[#This Row],[Company]],"Volume")/_FV(Table1[[#This Row],[Company]],"Shares outstanding",TRUE)</f>
        <v>9.2024584768634807E-4</v>
      </c>
      <c r="K338" s="7">
        <f>(_FV(Table1[[#This Row],[Company]],"52 week high",TRUE)-_FV(Table1[[#This Row],[Company]],"52 week low",TRUE))/_FV(Table1[[#This Row],[Company]],"Price")</f>
        <v>0.14750957854406138</v>
      </c>
      <c r="L338" s="7">
        <f>(_FV(Table1[[#This Row],[Company]],"High",TRUE)-_FV(Table1[[#This Row],[Company]],"Low",TRUE))/_FV(Table1[[#This Row],[Company]],"Price")</f>
        <v>1.4400845554234423E-2</v>
      </c>
      <c r="M338" s="7">
        <f>(Table1[day range]/Table1[year range])</f>
        <v>9.762651141961512E-2</v>
      </c>
      <c r="N338" s="9">
        <f>_FV(Table1[[#This Row],[Company]],"Market cap",TRUE)</f>
        <v>19742274736.34</v>
      </c>
      <c r="O338" s="9">
        <f>_FV(Table1[[#This Row],[Company]],"Previous close",TRUE)*_FV(Table1[[#This Row],[Company]],"Change (%)",TRUE)*_FV(Table1[[#This Row],[Company]],"Shares outstanding",TRUE)</f>
        <v>24816039.343579412</v>
      </c>
      <c r="P338" s="7">
        <f>(_FV(Table1[[#This Row],[Company]],"Price")-_FV(Table1[[#This Row],[Company]],"52 week low",TRUE))/_FV(Table1[[#This Row],[Company]],"Price",TRUE)</f>
        <v>5.7537323292376853E-2</v>
      </c>
      <c r="Q338" s="3">
        <f>_FV(Table1[[#This Row],[Company]],"52 week low",TRUE)</f>
        <v>142.66999999999999</v>
      </c>
      <c r="R338" s="3">
        <f>_FV(Table1[[#This Row],[Company]],"Low")</f>
        <v>150</v>
      </c>
      <c r="S338" s="14">
        <f>_FV(Table1[[#This Row],[Company]],"Price")</f>
        <v>151.38</v>
      </c>
      <c r="T338" s="3">
        <f>_FV(Table1[[#This Row],[Company]],"High")</f>
        <v>152.18</v>
      </c>
      <c r="U338" s="3">
        <f>_FV(Table1[[#This Row],[Company]],"52 week high",TRUE)</f>
        <v>165</v>
      </c>
      <c r="V338" s="7">
        <f>(_FV(Table1[[#This Row],[Company]],"52 week high",TRUE)-_FV(Table1[[#This Row],[Company]],"Price"))/_FV(Table1[[#This Row],[Company]],"Price",TRUE)</f>
        <v>8.9972255251684535E-2</v>
      </c>
      <c r="W338" s="7">
        <f>((_FV(Table1[[#This Row],[Company]],"Price")-_FV(Table1[[#This Row],[Company]],"52 week low",TRUE))/(Table1[year range]*_FV(Table1[[#This Row],[Company]],"Price")))</f>
        <v>0.39005821764442467</v>
      </c>
      <c r="X338" s="7">
        <f>((_FV(Table1[[#This Row],[Company]],"Price")-_FV(Table1[[#This Row],[Company]],"Low",TRUE))/(_FV(Table1[[#This Row],[Company]],"High",TRUE)-_FV(Table1[[#This Row],[Company]],"Low",TRUE)))</f>
        <v>0.6330275229357758</v>
      </c>
      <c r="Y338" s="3">
        <f>_FV(Table1[[#This Row],[Company]],"Previous close",TRUE)</f>
        <v>151.19</v>
      </c>
      <c r="Z338" s="17">
        <f>_FV(Table1[[#This Row],[Company]],"Change")</f>
        <v>0.19</v>
      </c>
      <c r="AA338" s="3">
        <f>_FV(Table1[[#This Row],[Company]],"Open")</f>
        <v>151.06</v>
      </c>
      <c r="AB338" s="1">
        <v>8.9689000000000005E-2</v>
      </c>
      <c r="AC338" s="6">
        <f>_FV(Table1[[#This Row],[Company]],"Volume")</f>
        <v>120165</v>
      </c>
      <c r="AD338" s="6">
        <f>_FV(Table1[[#This Row],[Company]],"Volume average",TRUE)</f>
        <v>555395.84126984095</v>
      </c>
      <c r="AE338" s="1" t="str">
        <f>_FV(Table1[[#This Row],[Company]],"Year founded",TRUE)</f>
        <v>2009</v>
      </c>
      <c r="AF338" s="6">
        <f>_FV(Table1[[#This Row],[Company]],"Shares outstanding",TRUE)</f>
        <v>130579236.300946</v>
      </c>
      <c r="AG338" s="1" t="str">
        <f>_FV(Table1[[#This Row],[Company]],"Exchange")</f>
        <v>NASDAQ</v>
      </c>
      <c r="AH338" s="1" t="str">
        <f>_FV(Table1[[#This Row],[Company]],"Industry")</f>
        <v>Insurance Brokers</v>
      </c>
    </row>
    <row r="339" spans="1:34" ht="16.5" x14ac:dyDescent="0.25">
      <c r="A339" s="1">
        <v>222</v>
      </c>
      <c r="B339" s="2" t="e" vm="343">
        <v>#VALUE!</v>
      </c>
      <c r="C339" s="1" t="str">
        <f>_FV(Table1[[#This Row],[Company]],"Ticker symbol",TRUE)</f>
        <v>XEL</v>
      </c>
      <c r="D339" s="5">
        <f>_FV(Table1[[#This Row],[Company]],"P/E",TRUE)</f>
        <v>19.53125</v>
      </c>
      <c r="E339" s="5">
        <f>_FV(Table1[[#This Row],[Company]],"Beta")</f>
        <v>9.5788999999999999E-2</v>
      </c>
      <c r="F339" s="7">
        <f>ABS(_FV(Table1[[#This Row],[Company]],"Change (%)",TRUE)/_FV(Table1[[#This Row],[Company]],"Beta"))</f>
        <v>1.3268746933363957E-2</v>
      </c>
      <c r="G339" s="7">
        <f>_FV(Table1[[#This Row],[Company]],"Change (%)",TRUE)</f>
        <v>1.271E-3</v>
      </c>
      <c r="H339" s="7">
        <f>_FV(Table1[[#This Row],[Company]],"Volume")/_FV(Table1[[#This Row],[Company]],"Volume average",TRUE)</f>
        <v>0.24865125450369394</v>
      </c>
      <c r="I339" s="7">
        <f>(Table1[% volume]/(Table1[[#Totals],[% volume]]))</f>
        <v>0.87932398341871598</v>
      </c>
      <c r="J339" s="7">
        <f>_FV(Table1[[#This Row],[Company]],"Volume")/_FV(Table1[[#This Row],[Company]],"Shares outstanding",TRUE)</f>
        <v>1.503302376222377E-3</v>
      </c>
      <c r="K339" s="7">
        <f>(_FV(Table1[[#This Row],[Company]],"52 week high",TRUE)-_FV(Table1[[#This Row],[Company]],"52 week low",TRUE))/_FV(Table1[[#This Row],[Company]],"Price")</f>
        <v>0.22661870503597126</v>
      </c>
      <c r="L339" s="7">
        <f>(_FV(Table1[[#This Row],[Company]],"High",TRUE)-_FV(Table1[[#This Row],[Company]],"Low",TRUE))/_FV(Table1[[#This Row],[Company]],"Price")</f>
        <v>8.8870080406263582E-3</v>
      </c>
      <c r="M339" s="7">
        <f>(Table1[day range]/Table1[year range])</f>
        <v>3.9215686274509956E-2</v>
      </c>
      <c r="N339" s="9">
        <f>_FV(Table1[[#This Row],[Company]],"Market cap",TRUE)</f>
        <v>24034002321.470001</v>
      </c>
      <c r="O339" s="9">
        <f>_FV(Table1[[#This Row],[Company]],"Previous close",TRUE)*_FV(Table1[[#This Row],[Company]],"Change (%)",TRUE)*_FV(Table1[[#This Row],[Company]],"Shares outstanding",TRUE)</f>
        <v>30547216.95058839</v>
      </c>
      <c r="P339" s="7">
        <f>(_FV(Table1[[#This Row],[Company]],"Price")-_FV(Table1[[#This Row],[Company]],"52 week low",TRUE))/_FV(Table1[[#This Row],[Company]],"Price",TRUE)</f>
        <v>0.12166737198476514</v>
      </c>
      <c r="Q339" s="3">
        <f>_FV(Table1[[#This Row],[Company]],"52 week low",TRUE)</f>
        <v>41.51</v>
      </c>
      <c r="R339" s="3">
        <f>_FV(Table1[[#This Row],[Company]],"Low")</f>
        <v>46.86</v>
      </c>
      <c r="S339" s="14">
        <f>_FV(Table1[[#This Row],[Company]],"Price")</f>
        <v>47.26</v>
      </c>
      <c r="T339" s="3">
        <f>_FV(Table1[[#This Row],[Company]],"High")</f>
        <v>47.28</v>
      </c>
      <c r="U339" s="3">
        <f>_FV(Table1[[#This Row],[Company]],"52 week high",TRUE)</f>
        <v>52.22</v>
      </c>
      <c r="V339" s="7">
        <f>(_FV(Table1[[#This Row],[Company]],"52 week high",TRUE)-_FV(Table1[[#This Row],[Company]],"Price"))/_FV(Table1[[#This Row],[Company]],"Price",TRUE)</f>
        <v>0.10495133305120612</v>
      </c>
      <c r="W339" s="7">
        <f>((_FV(Table1[[#This Row],[Company]],"Price")-_FV(Table1[[#This Row],[Company]],"52 week low",TRUE))/(Table1[year range]*_FV(Table1[[#This Row],[Company]],"Price")))</f>
        <v>0.53688141923436039</v>
      </c>
      <c r="X339" s="7">
        <f>((_FV(Table1[[#This Row],[Company]],"Price")-_FV(Table1[[#This Row],[Company]],"Low",TRUE))/(_FV(Table1[[#This Row],[Company]],"High",TRUE)-_FV(Table1[[#This Row],[Company]],"Low",TRUE)))</f>
        <v>0.95238095238094511</v>
      </c>
      <c r="Y339" s="3">
        <f>_FV(Table1[[#This Row],[Company]],"Previous close",TRUE)</f>
        <v>47.2</v>
      </c>
      <c r="Z339" s="17">
        <f>_FV(Table1[[#This Row],[Company]],"Change")</f>
        <v>0.06</v>
      </c>
      <c r="AA339" s="3">
        <f>_FV(Table1[[#This Row],[Company]],"Open")</f>
        <v>47.06</v>
      </c>
      <c r="AB339" s="1">
        <v>9.9062999999999998E-2</v>
      </c>
      <c r="AC339" s="6">
        <f>_FV(Table1[[#This Row],[Company]],"Volume")</f>
        <v>765474</v>
      </c>
      <c r="AD339" s="6">
        <f>_FV(Table1[[#This Row],[Company]],"Volume average",TRUE)</f>
        <v>3078504.4761904799</v>
      </c>
      <c r="AE339" s="1" t="str">
        <f>_FV(Table1[[#This Row],[Company]],"Year founded",TRUE)</f>
        <v>1909</v>
      </c>
      <c r="AF339" s="6">
        <f>_FV(Table1[[#This Row],[Company]],"Shares outstanding",TRUE)</f>
        <v>509194964.43792403</v>
      </c>
      <c r="AG339" s="1" t="str">
        <f>_FV(Table1[[#This Row],[Company]],"Exchange")</f>
        <v>NASDAQ</v>
      </c>
      <c r="AH339" s="1" t="str">
        <f>_FV(Table1[[#This Row],[Company]],"Industry")</f>
        <v>Utilities - Regulated Electric</v>
      </c>
    </row>
    <row r="340" spans="1:34" ht="16.5" x14ac:dyDescent="0.25">
      <c r="A340" s="1">
        <v>354</v>
      </c>
      <c r="B340" s="2" t="e" vm="344">
        <v>#VALUE!</v>
      </c>
      <c r="C340" s="1" t="str">
        <f>_FV(Table1[[#This Row],[Company]],"Ticker symbol",TRUE)</f>
        <v>SNPS</v>
      </c>
      <c r="D340" s="5">
        <f>_FV(Table1[[#This Row],[Company]],"P/E",TRUE)</f>
        <v>149.25373099999999</v>
      </c>
      <c r="E340" s="5">
        <f>_FV(Table1[[#This Row],[Company]],"Beta")</f>
        <v>1.114255</v>
      </c>
      <c r="F340" s="7">
        <f>ABS(_FV(Table1[[#This Row],[Company]],"Change (%)",TRUE)/_FV(Table1[[#This Row],[Company]],"Beta"))</f>
        <v>1.1631089831322273E-3</v>
      </c>
      <c r="G340" s="7">
        <f>_FV(Table1[[#This Row],[Company]],"Change (%)",TRUE)</f>
        <v>1.2959999999999998E-3</v>
      </c>
      <c r="H340" s="7">
        <f>_FV(Table1[[#This Row],[Company]],"Volume")/_FV(Table1[[#This Row],[Company]],"Volume average",TRUE)</f>
        <v>0.15842880056093431</v>
      </c>
      <c r="I340" s="7">
        <f>(Table1[% volume]/(Table1[[#Totals],[% volume]]))</f>
        <v>0.56026358795394893</v>
      </c>
      <c r="J340" s="7">
        <f>_FV(Table1[[#This Row],[Company]],"Volume")/_FV(Table1[[#This Row],[Company]],"Shares outstanding",TRUE)</f>
        <v>1.0228478671076529E-3</v>
      </c>
      <c r="K340" s="7">
        <f>(_FV(Table1[[#This Row],[Company]],"52 week high",TRUE)-_FV(Table1[[#This Row],[Company]],"52 week low",TRUE))/_FV(Table1[[#This Row],[Company]],"Price")</f>
        <v>0.20718291630716129</v>
      </c>
      <c r="L340" s="7">
        <f>(_FV(Table1[[#This Row],[Company]],"High",TRUE)-_FV(Table1[[#This Row],[Company]],"Low",TRUE))/_FV(Table1[[#This Row],[Company]],"Price")</f>
        <v>7.9810181190681072E-3</v>
      </c>
      <c r="M340" s="7">
        <f>(Table1[day range]/Table1[year range])</f>
        <v>3.8521603331597869E-2</v>
      </c>
      <c r="N340" s="9">
        <f>_FV(Table1[[#This Row],[Company]],"Market cap",TRUE)</f>
        <v>13816291018.879999</v>
      </c>
      <c r="O340" s="9">
        <f>_FV(Table1[[#This Row],[Company]],"Previous close",TRUE)*_FV(Table1[[#This Row],[Company]],"Change (%)",TRUE)*_FV(Table1[[#This Row],[Company]],"Shares outstanding",TRUE)</f>
        <v>17905913.160468441</v>
      </c>
      <c r="P340" s="7">
        <f>(_FV(Table1[[#This Row],[Company]],"Price")-_FV(Table1[[#This Row],[Company]],"52 week low",TRUE))/_FV(Table1[[#This Row],[Company]],"Price",TRUE)</f>
        <v>0.18474978429680755</v>
      </c>
      <c r="Q340" s="3">
        <f>_FV(Table1[[#This Row],[Company]],"52 week low",TRUE)</f>
        <v>75.59</v>
      </c>
      <c r="R340" s="3">
        <f>_FV(Table1[[#This Row],[Company]],"Low")</f>
        <v>92.17</v>
      </c>
      <c r="S340" s="14">
        <f>_FV(Table1[[#This Row],[Company]],"Price")</f>
        <v>92.72</v>
      </c>
      <c r="T340" s="3">
        <f>_FV(Table1[[#This Row],[Company]],"High")</f>
        <v>92.91</v>
      </c>
      <c r="U340" s="3">
        <f>_FV(Table1[[#This Row],[Company]],"52 week high",TRUE)</f>
        <v>94.8</v>
      </c>
      <c r="V340" s="7">
        <f>(_FV(Table1[[#This Row],[Company]],"52 week high",TRUE)-_FV(Table1[[#This Row],[Company]],"Price"))/_FV(Table1[[#This Row],[Company]],"Price",TRUE)</f>
        <v>2.2433132010353737E-2</v>
      </c>
      <c r="W340" s="7">
        <f>((_FV(Table1[[#This Row],[Company]],"Price")-_FV(Table1[[#This Row],[Company]],"52 week low",TRUE))/(Table1[year range]*_FV(Table1[[#This Row],[Company]],"Price")))</f>
        <v>0.89172306090577824</v>
      </c>
      <c r="X340" s="7">
        <f>((_FV(Table1[[#This Row],[Company]],"Price")-_FV(Table1[[#This Row],[Company]],"Low",TRUE))/(_FV(Table1[[#This Row],[Company]],"High",TRUE)-_FV(Table1[[#This Row],[Company]],"Low",TRUE)))</f>
        <v>0.74324324324324453</v>
      </c>
      <c r="Y340" s="3">
        <f>_FV(Table1[[#This Row],[Company]],"Previous close",TRUE)</f>
        <v>92.6</v>
      </c>
      <c r="Z340" s="17">
        <f>_FV(Table1[[#This Row],[Company]],"Change")</f>
        <v>0.12</v>
      </c>
      <c r="AA340" s="3">
        <f>_FV(Table1[[#This Row],[Company]],"Open")</f>
        <v>92.67</v>
      </c>
      <c r="AB340" s="1">
        <v>5.7308999999999999E-2</v>
      </c>
      <c r="AC340" s="6">
        <f>_FV(Table1[[#This Row],[Company]],"Volume")</f>
        <v>152613</v>
      </c>
      <c r="AD340" s="6">
        <f>_FV(Table1[[#This Row],[Company]],"Volume average",TRUE)</f>
        <v>963290.76190476201</v>
      </c>
      <c r="AE340" s="1" t="str">
        <f>_FV(Table1[[#This Row],[Company]],"Year founded",TRUE)</f>
        <v>1986</v>
      </c>
      <c r="AF340" s="6">
        <f>_FV(Table1[[#This Row],[Company]],"Shares outstanding",TRUE)</f>
        <v>149204006.68336901</v>
      </c>
      <c r="AG340" s="1" t="str">
        <f>_FV(Table1[[#This Row],[Company]],"Exchange")</f>
        <v>NASDAQ</v>
      </c>
      <c r="AH340" s="1" t="str">
        <f>_FV(Table1[[#This Row],[Company]],"Industry")</f>
        <v>Software - Application</v>
      </c>
    </row>
    <row r="341" spans="1:34" ht="16.5" x14ac:dyDescent="0.25">
      <c r="A341" s="1">
        <v>235</v>
      </c>
      <c r="B341" s="2" t="e" vm="345">
        <v>#VALUE!</v>
      </c>
      <c r="C341" s="1" t="str">
        <f>_FV(Table1[[#This Row],[Company]],"Ticker symbol",TRUE)</f>
        <v>COL</v>
      </c>
      <c r="D341" s="5">
        <f>_FV(Table1[[#This Row],[Company]],"P/E",TRUE)</f>
        <v>22.573363000000001</v>
      </c>
      <c r="E341" s="5">
        <f>_FV(Table1[[#This Row],[Company]],"Beta")</f>
        <v>0.62474200000000002</v>
      </c>
      <c r="F341" s="7">
        <f>ABS(_FV(Table1[[#This Row],[Company]],"Change (%)",TRUE)/_FV(Table1[[#This Row],[Company]],"Beta"))</f>
        <v>2.0920636038556715E-3</v>
      </c>
      <c r="G341" s="7">
        <f>_FV(Table1[[#This Row],[Company]],"Change (%)",TRUE)</f>
        <v>1.307E-3</v>
      </c>
      <c r="H341" s="7">
        <f>_FV(Table1[[#This Row],[Company]],"Volume")/_FV(Table1[[#This Row],[Company]],"Volume average",TRUE)</f>
        <v>0.13543712937278765</v>
      </c>
      <c r="I341" s="7">
        <f>(Table1[% volume]/(Table1[[#Totals],[% volume]]))</f>
        <v>0.47895642569986063</v>
      </c>
      <c r="J341" s="7">
        <f>_FV(Table1[[#This Row],[Company]],"Volume")/_FV(Table1[[#This Row],[Company]],"Shares outstanding",TRUE)</f>
        <v>9.8543526461332171E-4</v>
      </c>
      <c r="K341" s="7">
        <f>(_FV(Table1[[#This Row],[Company]],"52 week high",TRUE)-_FV(Table1[[#This Row],[Company]],"52 week low",TRUE))/_FV(Table1[[#This Row],[Company]],"Price")</f>
        <v>0.13178125906585439</v>
      </c>
      <c r="L341" s="7">
        <f>(_FV(Table1[[#This Row],[Company]],"High",TRUE)-_FV(Table1[[#This Row],[Company]],"Low",TRUE))/_FV(Table1[[#This Row],[Company]],"Price")</f>
        <v>4.2065564258774594E-3</v>
      </c>
      <c r="M341" s="7">
        <f>(Table1[day range]/Table1[year range])</f>
        <v>3.1920748486515355E-2</v>
      </c>
      <c r="N341" s="9">
        <f>_FV(Table1[[#This Row],[Company]],"Market cap",TRUE)</f>
        <v>22659461054.259998</v>
      </c>
      <c r="O341" s="9">
        <f>_FV(Table1[[#This Row],[Company]],"Previous close",TRUE)*_FV(Table1[[#This Row],[Company]],"Change (%)",TRUE)*_FV(Table1[[#This Row],[Company]],"Shares outstanding",TRUE)</f>
        <v>29615915.597917873</v>
      </c>
      <c r="P341" s="7">
        <f>(_FV(Table1[[#This Row],[Company]],"Price")-_FV(Table1[[#This Row],[Company]],"52 week low",TRUE))/_FV(Table1[[#This Row],[Company]],"Price",TRUE)</f>
        <v>0.11908906295329273</v>
      </c>
      <c r="Q341" s="3">
        <f>_FV(Table1[[#This Row],[Company]],"52 week low",TRUE)</f>
        <v>121.46</v>
      </c>
      <c r="R341" s="3">
        <f>_FV(Table1[[#This Row],[Company]],"Low")</f>
        <v>137.30000000000001</v>
      </c>
      <c r="S341" s="14">
        <f>_FV(Table1[[#This Row],[Company]],"Price")</f>
        <v>137.88</v>
      </c>
      <c r="T341" s="3">
        <f>_FV(Table1[[#This Row],[Company]],"High")</f>
        <v>137.88</v>
      </c>
      <c r="U341" s="3">
        <f>_FV(Table1[[#This Row],[Company]],"52 week high",TRUE)</f>
        <v>139.63</v>
      </c>
      <c r="V341" s="7">
        <f>(_FV(Table1[[#This Row],[Company]],"52 week high",TRUE)-_FV(Table1[[#This Row],[Company]],"Price"))/_FV(Table1[[#This Row],[Company]],"Price",TRUE)</f>
        <v>1.2692196112561649E-2</v>
      </c>
      <c r="W341" s="7">
        <f>((_FV(Table1[[#This Row],[Company]],"Price")-_FV(Table1[[#This Row],[Company]],"52 week low",TRUE))/(Table1[year range]*_FV(Table1[[#This Row],[Company]],"Price")))</f>
        <v>0.9036873968079252</v>
      </c>
      <c r="X341" s="7">
        <f>((_FV(Table1[[#This Row],[Company]],"Price")-_FV(Table1[[#This Row],[Company]],"Low",TRUE))/(_FV(Table1[[#This Row],[Company]],"High",TRUE)-_FV(Table1[[#This Row],[Company]],"Low",TRUE)))</f>
        <v>1</v>
      </c>
      <c r="Y341" s="3">
        <f>_FV(Table1[[#This Row],[Company]],"Previous close",TRUE)</f>
        <v>137.69999999999999</v>
      </c>
      <c r="Z341" s="17">
        <f>_FV(Table1[[#This Row],[Company]],"Change")</f>
        <v>0.18</v>
      </c>
      <c r="AA341" s="3">
        <f>_FV(Table1[[#This Row],[Company]],"Open")</f>
        <v>137.77000000000001</v>
      </c>
      <c r="AB341" s="1">
        <v>9.3776999999999999E-2</v>
      </c>
      <c r="AC341" s="6">
        <f>_FV(Table1[[#This Row],[Company]],"Volume")</f>
        <v>162160</v>
      </c>
      <c r="AD341" s="6">
        <f>_FV(Table1[[#This Row],[Company]],"Volume average",TRUE)</f>
        <v>1197308.3064516101</v>
      </c>
      <c r="AE341" s="1" t="str">
        <f>_FV(Table1[[#This Row],[Company]],"Year founded",TRUE)</f>
        <v>1933</v>
      </c>
      <c r="AF341" s="6">
        <f>_FV(Table1[[#This Row],[Company]],"Shares outstanding",TRUE)</f>
        <v>164556725.158025</v>
      </c>
      <c r="AG341" s="1" t="str">
        <f>_FV(Table1[[#This Row],[Company]],"Exchange")</f>
        <v>NYSE</v>
      </c>
      <c r="AH341" s="1" t="str">
        <f>_FV(Table1[[#This Row],[Company]],"Industry")</f>
        <v>Aerospace &amp; Defense</v>
      </c>
    </row>
    <row r="342" spans="1:34" ht="16.5" x14ac:dyDescent="0.25">
      <c r="A342" s="1">
        <v>263</v>
      </c>
      <c r="B342" s="2" t="e" vm="346">
        <v>#VALUE!</v>
      </c>
      <c r="C342" s="1" t="str">
        <f>_FV(Table1[[#This Row],[Company]],"Ticker symbol",TRUE)</f>
        <v>CBS</v>
      </c>
      <c r="D342" s="5">
        <f>_FV(Table1[[#This Row],[Company]],"P/E",TRUE)</f>
        <v>14.925373</v>
      </c>
      <c r="E342" s="5">
        <f>_FV(Table1[[#This Row],[Company]],"Beta")</f>
        <v>1.3933329999999999</v>
      </c>
      <c r="F342" s="7">
        <f>ABS(_FV(Table1[[#This Row],[Company]],"Change (%)",TRUE)/_FV(Table1[[#This Row],[Company]],"Beta"))</f>
        <v>9.4378013009094026E-4</v>
      </c>
      <c r="G342" s="7">
        <f>_FV(Table1[[#This Row],[Company]],"Change (%)",TRUE)</f>
        <v>1.315E-3</v>
      </c>
      <c r="H342" s="7">
        <f>_FV(Table1[[#This Row],[Company]],"Volume")/_FV(Table1[[#This Row],[Company]],"Volume average",TRUE)</f>
        <v>0.13345377595107702</v>
      </c>
      <c r="I342" s="7">
        <f>(Table1[% volume]/(Table1[[#Totals],[% volume]]))</f>
        <v>0.47194254501469474</v>
      </c>
      <c r="J342" s="7">
        <f>_FV(Table1[[#This Row],[Company]],"Volume")/_FV(Table1[[#This Row],[Company]],"Shares outstanding",TRUE)</f>
        <v>1.3340315590888996E-3</v>
      </c>
      <c r="K342" s="7">
        <f>(_FV(Table1[[#This Row],[Company]],"52 week high",TRUE)-_FV(Table1[[#This Row],[Company]],"52 week low",TRUE))/_FV(Table1[[#This Row],[Company]],"Price")</f>
        <v>0.37572688051022307</v>
      </c>
      <c r="L342" s="7">
        <f>(_FV(Table1[[#This Row],[Company]],"High",TRUE)-_FV(Table1[[#This Row],[Company]],"Low",TRUE))/_FV(Table1[[#This Row],[Company]],"Price")</f>
        <v>7.4282498593134646E-3</v>
      </c>
      <c r="M342" s="7">
        <f>(Table1[day range]/Table1[year range])</f>
        <v>1.9770344483275134E-2</v>
      </c>
      <c r="N342" s="9">
        <f>_FV(Table1[[#This Row],[Company]],"Market cap",TRUE)</f>
        <v>20016209975</v>
      </c>
      <c r="O342" s="9">
        <f>_FV(Table1[[#This Row],[Company]],"Previous close",TRUE)*_FV(Table1[[#This Row],[Company]],"Change (%)",TRUE)*_FV(Table1[[#This Row],[Company]],"Shares outstanding",TRUE)</f>
        <v>26321316.117124967</v>
      </c>
      <c r="P342" s="7">
        <f>(_FV(Table1[[#This Row],[Company]],"Price")-_FV(Table1[[#This Row],[Company]],"52 week low",TRUE))/_FV(Table1[[#This Row],[Company]],"Price",TRUE)</f>
        <v>0.10823485274807734</v>
      </c>
      <c r="Q342" s="3">
        <f>_FV(Table1[[#This Row],[Company]],"52 week low",TRUE)</f>
        <v>47.54</v>
      </c>
      <c r="R342" s="3">
        <f>_FV(Table1[[#This Row],[Company]],"Low")</f>
        <v>53.103999999999999</v>
      </c>
      <c r="S342" s="14">
        <f>_FV(Table1[[#This Row],[Company]],"Price")</f>
        <v>53.31</v>
      </c>
      <c r="T342" s="3">
        <f>_FV(Table1[[#This Row],[Company]],"High")</f>
        <v>53.5</v>
      </c>
      <c r="U342" s="3">
        <f>_FV(Table1[[#This Row],[Company]],"52 week high",TRUE)</f>
        <v>67.569999999999993</v>
      </c>
      <c r="V342" s="7">
        <f>(_FV(Table1[[#This Row],[Company]],"52 week high",TRUE)-_FV(Table1[[#This Row],[Company]],"Price"))/_FV(Table1[[#This Row],[Company]],"Price",TRUE)</f>
        <v>0.26749202776214576</v>
      </c>
      <c r="W342" s="7">
        <f>((_FV(Table1[[#This Row],[Company]],"Price")-_FV(Table1[[#This Row],[Company]],"52 week low",TRUE))/(Table1[year range]*_FV(Table1[[#This Row],[Company]],"Price")))</f>
        <v>0.28806789815277106</v>
      </c>
      <c r="X342" s="7">
        <f>((_FV(Table1[[#This Row],[Company]],"Price")-_FV(Table1[[#This Row],[Company]],"Low",TRUE))/(_FV(Table1[[#This Row],[Company]],"High",TRUE)-_FV(Table1[[#This Row],[Company]],"Low",TRUE)))</f>
        <v>0.52020202020202688</v>
      </c>
      <c r="Y342" s="3">
        <f>_FV(Table1[[#This Row],[Company]],"Previous close",TRUE)</f>
        <v>53.24</v>
      </c>
      <c r="Z342" s="17">
        <f>_FV(Table1[[#This Row],[Company]],"Change")</f>
        <v>7.0000000000000007E-2</v>
      </c>
      <c r="AA342" s="3">
        <f>_FV(Table1[[#This Row],[Company]],"Open")</f>
        <v>53.15</v>
      </c>
      <c r="AB342" s="1">
        <v>8.2131999999999997E-2</v>
      </c>
      <c r="AC342" s="6">
        <f>_FV(Table1[[#This Row],[Company]],"Volume")</f>
        <v>501545</v>
      </c>
      <c r="AD342" s="6">
        <f>_FV(Table1[[#This Row],[Company]],"Volume average",TRUE)</f>
        <v>3758192.6507936502</v>
      </c>
      <c r="AE342" s="1" t="str">
        <f>_FV(Table1[[#This Row],[Company]],"Year founded",TRUE)</f>
        <v>1986</v>
      </c>
      <c r="AF342" s="6">
        <f>_FV(Table1[[#This Row],[Company]],"Shares outstanding",TRUE)</f>
        <v>375961870.30428201</v>
      </c>
      <c r="AG342" s="1" t="str">
        <f>_FV(Table1[[#This Row],[Company]],"Exchange")</f>
        <v>NYSE</v>
      </c>
      <c r="AH342" s="1" t="str">
        <f>_FV(Table1[[#This Row],[Company]],"Industry")</f>
        <v>Media - Diversified</v>
      </c>
    </row>
    <row r="343" spans="1:34" ht="16.5" x14ac:dyDescent="0.25">
      <c r="A343" s="1">
        <v>410</v>
      </c>
      <c r="B343" s="2" t="e" vm="347">
        <v>#VALUE!</v>
      </c>
      <c r="C343" s="1" t="str">
        <f>_FV(Table1[[#This Row],[Company]],"Ticker symbol",TRUE)</f>
        <v>CINF</v>
      </c>
      <c r="D343" s="5">
        <f>_FV(Table1[[#This Row],[Company]],"P/E",TRUE)</f>
        <v>13.568521</v>
      </c>
      <c r="E343" s="5">
        <f>_FV(Table1[[#This Row],[Company]],"Beta")</f>
        <v>0.88129000000000002</v>
      </c>
      <c r="F343" s="7">
        <f>ABS(_FV(Table1[[#This Row],[Company]],"Change (%)",TRUE)/_FV(Table1[[#This Row],[Company]],"Beta"))</f>
        <v>1.5114207582067197E-3</v>
      </c>
      <c r="G343" s="7">
        <f>_FV(Table1[[#This Row],[Company]],"Change (%)",TRUE)</f>
        <v>1.3320000000000001E-3</v>
      </c>
      <c r="H343" s="7">
        <f>_FV(Table1[[#This Row],[Company]],"Volume")/_FV(Table1[[#This Row],[Company]],"Volume average",TRUE)</f>
        <v>0.10627078983245565</v>
      </c>
      <c r="I343" s="7">
        <f>(Table1[% volume]/(Table1[[#Totals],[% volume]]))</f>
        <v>0.37581332305379483</v>
      </c>
      <c r="J343" s="7">
        <f>_FV(Table1[[#This Row],[Company]],"Volume")/_FV(Table1[[#This Row],[Company]],"Shares outstanding",TRUE)</f>
        <v>3.3529072273756562E-4</v>
      </c>
      <c r="K343" s="7">
        <f>(_FV(Table1[[#This Row],[Company]],"52 week high",TRUE)-_FV(Table1[[#This Row],[Company]],"52 week low",TRUE))/_FV(Table1[[#This Row],[Company]],"Price")</f>
        <v>0.18656021290751823</v>
      </c>
      <c r="L343" s="7">
        <f>(_FV(Table1[[#This Row],[Company]],"High",TRUE)-_FV(Table1[[#This Row],[Company]],"Low",TRUE))/_FV(Table1[[#This Row],[Company]],"Price")</f>
        <v>1.1177644710578886E-2</v>
      </c>
      <c r="M343" s="7">
        <f>(Table1[day range]/Table1[year range])</f>
        <v>5.9914407988587985E-2</v>
      </c>
      <c r="N343" s="9">
        <f>_FV(Table1[[#This Row],[Company]],"Market cap",TRUE)</f>
        <v>12226571962.77</v>
      </c>
      <c r="O343" s="9">
        <f>_FV(Table1[[#This Row],[Company]],"Previous close",TRUE)*_FV(Table1[[#This Row],[Company]],"Change (%)",TRUE)*_FV(Table1[[#This Row],[Company]],"Shares outstanding",TRUE)</f>
        <v>16285793.854409602</v>
      </c>
      <c r="P343" s="7">
        <f>(_FV(Table1[[#This Row],[Company]],"Price")-_FV(Table1[[#This Row],[Company]],"52 week low",TRUE))/_FV(Table1[[#This Row],[Company]],"Price",TRUE)</f>
        <v>0.11736526946107793</v>
      </c>
      <c r="Q343" s="3">
        <f>_FV(Table1[[#This Row],[Company]],"52 week low",TRUE)</f>
        <v>66.33</v>
      </c>
      <c r="R343" s="3">
        <f>_FV(Table1[[#This Row],[Company]],"Low")</f>
        <v>74.38</v>
      </c>
      <c r="S343" s="14">
        <f>_FV(Table1[[#This Row],[Company]],"Price")</f>
        <v>75.150000000000006</v>
      </c>
      <c r="T343" s="3">
        <f>_FV(Table1[[#This Row],[Company]],"High")</f>
        <v>75.22</v>
      </c>
      <c r="U343" s="3">
        <f>_FV(Table1[[#This Row],[Company]],"52 week high",TRUE)</f>
        <v>80.349999999999994</v>
      </c>
      <c r="V343" s="7">
        <f>(_FV(Table1[[#This Row],[Company]],"52 week high",TRUE)-_FV(Table1[[#This Row],[Company]],"Price"))/_FV(Table1[[#This Row],[Company]],"Price",TRUE)</f>
        <v>6.9194943446440296E-2</v>
      </c>
      <c r="W343" s="7">
        <f>((_FV(Table1[[#This Row],[Company]],"Price")-_FV(Table1[[#This Row],[Company]],"52 week low",TRUE))/(Table1[year range]*_FV(Table1[[#This Row],[Company]],"Price")))</f>
        <v>0.62910128388017184</v>
      </c>
      <c r="X343" s="7">
        <f>((_FV(Table1[[#This Row],[Company]],"Price")-_FV(Table1[[#This Row],[Company]],"Low",TRUE))/(_FV(Table1[[#This Row],[Company]],"High",TRUE)-_FV(Table1[[#This Row],[Company]],"Low",TRUE)))</f>
        <v>0.91666666666667518</v>
      </c>
      <c r="Y343" s="3">
        <f>_FV(Table1[[#This Row],[Company]],"Previous close",TRUE)</f>
        <v>75.05</v>
      </c>
      <c r="Z343" s="17">
        <f>_FV(Table1[[#This Row],[Company]],"Change")</f>
        <v>0.1</v>
      </c>
      <c r="AA343" s="3">
        <f>_FV(Table1[[#This Row],[Company]],"Open")</f>
        <v>75.099999999999994</v>
      </c>
      <c r="AB343" s="1">
        <v>4.4393000000000002E-2</v>
      </c>
      <c r="AC343" s="6">
        <f>_FV(Table1[[#This Row],[Company]],"Volume")</f>
        <v>54623</v>
      </c>
      <c r="AD343" s="6">
        <f>_FV(Table1[[#This Row],[Company]],"Volume average",TRUE)</f>
        <v>513998.25</v>
      </c>
      <c r="AE343" s="1" t="str">
        <f>_FV(Table1[[#This Row],[Company]],"Year founded",TRUE)</f>
        <v>1968</v>
      </c>
      <c r="AF343" s="6">
        <f>_FV(Table1[[#This Row],[Company]],"Shares outstanding",TRUE)</f>
        <v>162912351.26942</v>
      </c>
      <c r="AG343" s="1" t="str">
        <f>_FV(Table1[[#This Row],[Company]],"Exchange")</f>
        <v>NASDAQ</v>
      </c>
      <c r="AH343" s="1" t="str">
        <f>_FV(Table1[[#This Row],[Company]],"Industry")</f>
        <v>Insurance - Property &amp; Casualty</v>
      </c>
    </row>
    <row r="344" spans="1:34" ht="16.5" x14ac:dyDescent="0.25">
      <c r="A344" s="1">
        <v>27</v>
      </c>
      <c r="B344" s="2" t="e" vm="348">
        <v>#VALUE!</v>
      </c>
      <c r="C344" s="1" t="str">
        <f>_FV(Table1[[#This Row],[Company]],"Ticker symbol",TRUE)</f>
        <v>MRK</v>
      </c>
      <c r="D344" s="5">
        <f>_FV(Table1[[#This Row],[Company]],"P/E",TRUE)</f>
        <v>113.636364</v>
      </c>
      <c r="E344" s="5">
        <f>_FV(Table1[[#This Row],[Company]],"Beta")</f>
        <v>0.80086599999999997</v>
      </c>
      <c r="F344" s="7">
        <f>ABS(_FV(Table1[[#This Row],[Company]],"Change (%)",TRUE)/_FV(Table1[[#This Row],[Company]],"Beta"))</f>
        <v>1.6881725532111489E-3</v>
      </c>
      <c r="G344" s="7">
        <f>_FV(Table1[[#This Row],[Company]],"Change (%)",TRUE)</f>
        <v>1.3519999999999999E-3</v>
      </c>
      <c r="H344" s="7">
        <f>_FV(Table1[[#This Row],[Company]],"Volume")/_FV(Table1[[#This Row],[Company]],"Volume average",TRUE)</f>
        <v>0.24193773572469324</v>
      </c>
      <c r="I344" s="7">
        <f>(Table1[% volume]/(Table1[[#Totals],[% volume]]))</f>
        <v>0.8555824660582253</v>
      </c>
      <c r="J344" s="7">
        <f>_FV(Table1[[#This Row],[Company]],"Volume")/_FV(Table1[[#This Row],[Company]],"Shares outstanding",TRUE)</f>
        <v>7.168174505214059E-4</v>
      </c>
      <c r="K344" s="7">
        <f>(_FV(Table1[[#This Row],[Company]],"52 week high",TRUE)-_FV(Table1[[#This Row],[Company]],"52 week low",TRUE))/_FV(Table1[[#This Row],[Company]],"Price")</f>
        <v>0.21235752849430106</v>
      </c>
      <c r="L344" s="7">
        <f>(_FV(Table1[[#This Row],[Company]],"High",TRUE)-_FV(Table1[[#This Row],[Company]],"Low",TRUE))/_FV(Table1[[#This Row],[Company]],"Price")</f>
        <v>1.0197960407918304E-2</v>
      </c>
      <c r="M344" s="7">
        <f>(Table1[day range]/Table1[year range])</f>
        <v>4.8022598870055985E-2</v>
      </c>
      <c r="N344" s="9">
        <f>_FV(Table1[[#This Row],[Company]],"Market cap",TRUE)</f>
        <v>179470173035.57999</v>
      </c>
      <c r="O344" s="9">
        <f>_FV(Table1[[#This Row],[Company]],"Previous close",TRUE)*_FV(Table1[[#This Row],[Company]],"Change (%)",TRUE)*_FV(Table1[[#This Row],[Company]],"Shares outstanding",TRUE)</f>
        <v>242643673.94410411</v>
      </c>
      <c r="P344" s="7">
        <f>(_FV(Table1[[#This Row],[Company]],"Price")-_FV(Table1[[#This Row],[Company]],"52 week low",TRUE))/_FV(Table1[[#This Row],[Company]],"Price",TRUE)</f>
        <v>0.20770845830833845</v>
      </c>
      <c r="Q344" s="3">
        <f>_FV(Table1[[#This Row],[Company]],"52 week low",TRUE)</f>
        <v>52.83</v>
      </c>
      <c r="R344" s="3">
        <f>_FV(Table1[[#This Row],[Company]],"Low")</f>
        <v>66.150000000000006</v>
      </c>
      <c r="S344" s="14">
        <f>_FV(Table1[[#This Row],[Company]],"Price")</f>
        <v>66.680000000000007</v>
      </c>
      <c r="T344" s="3">
        <f>_FV(Table1[[#This Row],[Company]],"High")</f>
        <v>66.83</v>
      </c>
      <c r="U344" s="3">
        <f>_FV(Table1[[#This Row],[Company]],"52 week high",TRUE)</f>
        <v>66.989999999999995</v>
      </c>
      <c r="V344" s="7">
        <f>(_FV(Table1[[#This Row],[Company]],"52 week high",TRUE)-_FV(Table1[[#This Row],[Company]],"Price"))/_FV(Table1[[#This Row],[Company]],"Price",TRUE)</f>
        <v>4.649070185962628E-3</v>
      </c>
      <c r="W344" s="7">
        <f>((_FV(Table1[[#This Row],[Company]],"Price")-_FV(Table1[[#This Row],[Company]],"52 week low",TRUE))/(Table1[year range]*_FV(Table1[[#This Row],[Company]],"Price")))</f>
        <v>0.97810734463276916</v>
      </c>
      <c r="X344" s="7">
        <f>((_FV(Table1[[#This Row],[Company]],"Price")-_FV(Table1[[#This Row],[Company]],"Low",TRUE))/(_FV(Table1[[#This Row],[Company]],"High",TRUE)-_FV(Table1[[#This Row],[Company]],"Low",TRUE)))</f>
        <v>0.77941176470589246</v>
      </c>
      <c r="Y344" s="3">
        <f>_FV(Table1[[#This Row],[Company]],"Previous close",TRUE)</f>
        <v>66.59</v>
      </c>
      <c r="Z344" s="17">
        <f>_FV(Table1[[#This Row],[Company]],"Change")</f>
        <v>0.09</v>
      </c>
      <c r="AA344" s="3">
        <f>_FV(Table1[[#This Row],[Company]],"Open")</f>
        <v>66.510000000000005</v>
      </c>
      <c r="AB344" s="1">
        <v>0.71512900000000001</v>
      </c>
      <c r="AC344" s="6">
        <f>_FV(Table1[[#This Row],[Company]],"Volume")</f>
        <v>1931932</v>
      </c>
      <c r="AD344" s="6">
        <f>_FV(Table1[[#This Row],[Company]],"Volume average",TRUE)</f>
        <v>7985244.609375</v>
      </c>
      <c r="AE344" s="1" t="str">
        <f>_FV(Table1[[#This Row],[Company]],"Year founded",TRUE)</f>
        <v>1970</v>
      </c>
      <c r="AF344" s="6">
        <f>_FV(Table1[[#This Row],[Company]],"Shares outstanding",TRUE)</f>
        <v>2695152020.35711</v>
      </c>
      <c r="AG344" s="1" t="str">
        <f>_FV(Table1[[#This Row],[Company]],"Exchange")</f>
        <v>NYSE</v>
      </c>
      <c r="AH344" s="1" t="str">
        <f>_FV(Table1[[#This Row],[Company]],"Industry")</f>
        <v>Drug Manufacturers - Major</v>
      </c>
    </row>
    <row r="345" spans="1:34" ht="16.5" x14ac:dyDescent="0.25">
      <c r="A345" s="1">
        <v>466</v>
      </c>
      <c r="B345" s="2" t="e" vm="349">
        <v>#VALUE!</v>
      </c>
      <c r="C345" s="1" t="str">
        <f>_FV(Table1[[#This Row],[Company]],"Ticker symbol",TRUE)</f>
        <v>HOG</v>
      </c>
      <c r="D345" s="5">
        <f>_FV(Table1[[#This Row],[Company]],"P/E",TRUE)</f>
        <v>14.450867000000001</v>
      </c>
      <c r="E345" s="5">
        <f>_FV(Table1[[#This Row],[Company]],"Beta")</f>
        <v>0.88948000000000005</v>
      </c>
      <c r="F345" s="7">
        <f>ABS(_FV(Table1[[#This Row],[Company]],"Change (%)",TRUE)/_FV(Table1[[#This Row],[Company]],"Beta"))</f>
        <v>1.5458470117371949E-3</v>
      </c>
      <c r="G345" s="7">
        <f>_FV(Table1[[#This Row],[Company]],"Change (%)",TRUE)</f>
        <v>1.3750000000000001E-3</v>
      </c>
      <c r="H345" s="7">
        <f>_FV(Table1[[#This Row],[Company]],"Volume")/_FV(Table1[[#This Row],[Company]],"Volume average",TRUE)</f>
        <v>0.27977831427356159</v>
      </c>
      <c r="I345" s="7">
        <f>(Table1[% volume]/(Table1[[#Totals],[% volume]]))</f>
        <v>0.98940092730377438</v>
      </c>
      <c r="J345" s="7">
        <f>_FV(Table1[[#This Row],[Company]],"Volume")/_FV(Table1[[#This Row],[Company]],"Shares outstanding",TRUE)</f>
        <v>3.3389967261601341E-3</v>
      </c>
      <c r="K345" s="7">
        <f>(_FV(Table1[[#This Row],[Company]],"52 week high",TRUE)-_FV(Table1[[#This Row],[Company]],"52 week low",TRUE))/_FV(Table1[[#This Row],[Company]],"Price")</f>
        <v>0.39258750857927238</v>
      </c>
      <c r="L345" s="7">
        <f>(_FV(Table1[[#This Row],[Company]],"High",TRUE)-_FV(Table1[[#This Row],[Company]],"Low",TRUE))/_FV(Table1[[#This Row],[Company]],"Price")</f>
        <v>1.052390757263786E-2</v>
      </c>
      <c r="M345" s="7">
        <f>(Table1[day range]/Table1[year range])</f>
        <v>2.6806526806526863E-2</v>
      </c>
      <c r="N345" s="9">
        <f>_FV(Table1[[#This Row],[Company]],"Market cap",TRUE)</f>
        <v>7268287719.4399996</v>
      </c>
      <c r="O345" s="9">
        <f>_FV(Table1[[#This Row],[Company]],"Previous close",TRUE)*_FV(Table1[[#This Row],[Company]],"Change (%)",TRUE)*_FV(Table1[[#This Row],[Company]],"Shares outstanding",TRUE)</f>
        <v>9993895.6142299734</v>
      </c>
      <c r="P345" s="7">
        <f>(_FV(Table1[[#This Row],[Company]],"Price")-_FV(Table1[[#This Row],[Company]],"52 week low",TRUE))/_FV(Table1[[#This Row],[Company]],"Price",TRUE)</f>
        <v>9.9977121940059421E-2</v>
      </c>
      <c r="Q345" s="3">
        <f>_FV(Table1[[#This Row],[Company]],"52 week low",TRUE)</f>
        <v>39.340000000000003</v>
      </c>
      <c r="R345" s="3">
        <f>_FV(Table1[[#This Row],[Company]],"Low")</f>
        <v>43.43</v>
      </c>
      <c r="S345" s="14">
        <f>_FV(Table1[[#This Row],[Company]],"Price")</f>
        <v>43.71</v>
      </c>
      <c r="T345" s="3">
        <f>_FV(Table1[[#This Row],[Company]],"High")</f>
        <v>43.89</v>
      </c>
      <c r="U345" s="3">
        <f>_FV(Table1[[#This Row],[Company]],"52 week high",TRUE)</f>
        <v>56.5</v>
      </c>
      <c r="V345" s="7">
        <f>(_FV(Table1[[#This Row],[Company]],"52 week high",TRUE)-_FV(Table1[[#This Row],[Company]],"Price"))/_FV(Table1[[#This Row],[Company]],"Price",TRUE)</f>
        <v>0.29261038663921296</v>
      </c>
      <c r="W345" s="7">
        <f>((_FV(Table1[[#This Row],[Company]],"Price")-_FV(Table1[[#This Row],[Company]],"52 week low",TRUE))/(Table1[year range]*_FV(Table1[[#This Row],[Company]],"Price")))</f>
        <v>0.25466200466200456</v>
      </c>
      <c r="X345" s="7">
        <f>((_FV(Table1[[#This Row],[Company]],"Price")-_FV(Table1[[#This Row],[Company]],"Low",TRUE))/(_FV(Table1[[#This Row],[Company]],"High",TRUE)-_FV(Table1[[#This Row],[Company]],"Low",TRUE)))</f>
        <v>0.60869565217391441</v>
      </c>
      <c r="Y345" s="3">
        <f>_FV(Table1[[#This Row],[Company]],"Previous close",TRUE)</f>
        <v>43.65</v>
      </c>
      <c r="Z345" s="17">
        <f>_FV(Table1[[#This Row],[Company]],"Change")</f>
        <v>0.06</v>
      </c>
      <c r="AA345" s="3">
        <f>_FV(Table1[[#This Row],[Company]],"Open")</f>
        <v>43.7</v>
      </c>
      <c r="AB345" s="1">
        <v>3.2322999999999998E-2</v>
      </c>
      <c r="AC345" s="6">
        <f>_FV(Table1[[#This Row],[Company]],"Volume")</f>
        <v>555986</v>
      </c>
      <c r="AD345" s="6">
        <f>_FV(Table1[[#This Row],[Company]],"Volume average",TRUE)</f>
        <v>1987237.65079365</v>
      </c>
      <c r="AE345" s="1" t="str">
        <f>_FV(Table1[[#This Row],[Company]],"Year founded",TRUE)</f>
        <v>1981</v>
      </c>
      <c r="AF345" s="6">
        <f>_FV(Table1[[#This Row],[Company]],"Shares outstanding",TRUE)</f>
        <v>166512891.6252</v>
      </c>
      <c r="AG345" s="1" t="str">
        <f>_FV(Table1[[#This Row],[Company]],"Exchange")</f>
        <v>NYSE</v>
      </c>
      <c r="AH345" s="1" t="str">
        <f>_FV(Table1[[#This Row],[Company]],"Industry")</f>
        <v>Recreational Vehicles</v>
      </c>
    </row>
    <row r="346" spans="1:34" ht="16.5" x14ac:dyDescent="0.25">
      <c r="A346" s="1">
        <v>24</v>
      </c>
      <c r="B346" s="2" t="e" vm="350">
        <v>#VALUE!</v>
      </c>
      <c r="C346" s="1" t="str">
        <f>_FV(Table1[[#This Row],[Company]],"Ticker symbol",TRUE)</f>
        <v>MA</v>
      </c>
      <c r="D346" s="5">
        <f>_FV(Table1[[#This Row],[Company]],"P/E",TRUE)</f>
        <v>45.045045000000002</v>
      </c>
      <c r="E346" s="5">
        <f>_FV(Table1[[#This Row],[Company]],"Beta")</f>
        <v>1.165665</v>
      </c>
      <c r="F346" s="7">
        <f>ABS(_FV(Table1[[#This Row],[Company]],"Change (%)",TRUE)/_FV(Table1[[#This Row],[Company]],"Beta"))</f>
        <v>1.2061784474956356E-3</v>
      </c>
      <c r="G346" s="7">
        <f>_FV(Table1[[#This Row],[Company]],"Change (%)",TRUE)</f>
        <v>1.4060000000000001E-3</v>
      </c>
      <c r="H346" s="7">
        <f>_FV(Table1[[#This Row],[Company]],"Volume")/_FV(Table1[[#This Row],[Company]],"Volume average",TRUE)</f>
        <v>0.44066598792028089</v>
      </c>
      <c r="I346" s="7">
        <f>(Table1[% volume]/(Table1[[#Totals],[% volume]]))</f>
        <v>1.5583600116099503</v>
      </c>
      <c r="J346" s="7">
        <f>_FV(Table1[[#This Row],[Company]],"Volume")/_FV(Table1[[#This Row],[Company]],"Shares outstanding",TRUE)</f>
        <v>5.7359813148552259E-4</v>
      </c>
      <c r="K346" s="7">
        <f>(_FV(Table1[[#This Row],[Company]],"52 week high",TRUE)-_FV(Table1[[#This Row],[Company]],"52 week low",TRUE))/_FV(Table1[[#This Row],[Company]],"Price")</f>
        <v>0.42700226578662198</v>
      </c>
      <c r="L346" s="7">
        <f>(_FV(Table1[[#This Row],[Company]],"High",TRUE)-_FV(Table1[[#This Row],[Company]],"Low",TRUE))/_FV(Table1[[#This Row],[Company]],"Price")</f>
        <v>4.9256230913210519E-3</v>
      </c>
      <c r="M346" s="7">
        <f>(Table1[day range]/Table1[year range])</f>
        <v>1.1535355865728458E-2</v>
      </c>
      <c r="N346" s="9">
        <f>_FV(Table1[[#This Row],[Company]],"Market cap",TRUE)</f>
        <v>210602624030.77399</v>
      </c>
      <c r="O346" s="9">
        <f>_FV(Table1[[#This Row],[Company]],"Previous close",TRUE)*_FV(Table1[[#This Row],[Company]],"Change (%)",TRUE)*_FV(Table1[[#This Row],[Company]],"Shares outstanding",TRUE)</f>
        <v>296107289.38726836</v>
      </c>
      <c r="P346" s="7">
        <f>(_FV(Table1[[#This Row],[Company]],"Price")-_FV(Table1[[#This Row],[Company]],"52 week low",TRUE))/_FV(Table1[[#This Row],[Company]],"Price",TRUE)</f>
        <v>0.37153974977834697</v>
      </c>
      <c r="Q346" s="3">
        <f>_FV(Table1[[#This Row],[Company]],"52 week low",TRUE)</f>
        <v>127.59</v>
      </c>
      <c r="R346" s="3">
        <f>_FV(Table1[[#This Row],[Company]],"Low")</f>
        <v>202.08</v>
      </c>
      <c r="S346" s="14">
        <f>_FV(Table1[[#This Row],[Company]],"Price")</f>
        <v>203.02</v>
      </c>
      <c r="T346" s="3">
        <f>_FV(Table1[[#This Row],[Company]],"High")</f>
        <v>203.08</v>
      </c>
      <c r="U346" s="3">
        <f>_FV(Table1[[#This Row],[Company]],"52 week high",TRUE)</f>
        <v>214.28</v>
      </c>
      <c r="V346" s="7">
        <f>(_FV(Table1[[#This Row],[Company]],"52 week high",TRUE)-_FV(Table1[[#This Row],[Company]],"Price"))/_FV(Table1[[#This Row],[Company]],"Price",TRUE)</f>
        <v>5.5462516008275002E-2</v>
      </c>
      <c r="W346" s="7">
        <f>((_FV(Table1[[#This Row],[Company]],"Price")-_FV(Table1[[#This Row],[Company]],"52 week low",TRUE))/(Table1[year range]*_FV(Table1[[#This Row],[Company]],"Price")))</f>
        <v>0.87011189295189761</v>
      </c>
      <c r="X346" s="7">
        <f>((_FV(Table1[[#This Row],[Company]],"Price")-_FV(Table1[[#This Row],[Company]],"Low",TRUE))/(_FV(Table1[[#This Row],[Company]],"High",TRUE)-_FV(Table1[[#This Row],[Company]],"Low",TRUE)))</f>
        <v>0.93999999999999773</v>
      </c>
      <c r="Y346" s="3">
        <f>_FV(Table1[[#This Row],[Company]],"Previous close",TRUE)</f>
        <v>202.73500000000001</v>
      </c>
      <c r="Z346" s="17">
        <f>_FV(Table1[[#This Row],[Company]],"Change")</f>
        <v>0.28499999999999998</v>
      </c>
      <c r="AA346" s="3">
        <f>_FV(Table1[[#This Row],[Company]],"Open")</f>
        <v>202.42</v>
      </c>
      <c r="AB346" s="1">
        <v>0.78962100000000002</v>
      </c>
      <c r="AC346" s="6">
        <f>_FV(Table1[[#This Row],[Company]],"Volume")</f>
        <v>595858</v>
      </c>
      <c r="AD346" s="6">
        <f>_FV(Table1[[#This Row],[Company]],"Volume average",TRUE)</f>
        <v>1352176.06153846</v>
      </c>
      <c r="AE346" s="1" t="str">
        <f>_FV(Table1[[#This Row],[Company]],"Year founded",TRUE)</f>
        <v>2001</v>
      </c>
      <c r="AF346" s="6">
        <f>_FV(Table1[[#This Row],[Company]],"Shares outstanding",TRUE)</f>
        <v>1038807428.5682</v>
      </c>
      <c r="AG346" s="1" t="str">
        <f>_FV(Table1[[#This Row],[Company]],"Exchange")</f>
        <v>NYSE</v>
      </c>
      <c r="AH346" s="1" t="str">
        <f>_FV(Table1[[#This Row],[Company]],"Industry")</f>
        <v>Credit Services</v>
      </c>
    </row>
    <row r="347" spans="1:34" ht="16.5" x14ac:dyDescent="0.25">
      <c r="A347" s="1">
        <v>311</v>
      </c>
      <c r="B347" s="2" t="e" vm="351">
        <v>#VALUE!</v>
      </c>
      <c r="C347" s="1" t="str">
        <f>_FV(Table1[[#This Row],[Company]],"Ticker symbol",TRUE)</f>
        <v>MSCI</v>
      </c>
      <c r="D347" s="5">
        <f>_FV(Table1[[#This Row],[Company]],"P/E",TRUE)</f>
        <v>40.983606999999999</v>
      </c>
      <c r="E347" s="5">
        <f>_FV(Table1[[#This Row],[Company]],"Beta")</f>
        <v>0.80107099999999998</v>
      </c>
      <c r="F347" s="7">
        <f>ABS(_FV(Table1[[#This Row],[Company]],"Change (%)",TRUE)/_FV(Table1[[#This Row],[Company]],"Beta"))</f>
        <v>1.8063317733384432E-3</v>
      </c>
      <c r="G347" s="7">
        <f>_FV(Table1[[#This Row],[Company]],"Change (%)",TRUE)</f>
        <v>1.4469999999999999E-3</v>
      </c>
      <c r="H347" s="7">
        <f>_FV(Table1[[#This Row],[Company]],"Volume")/_FV(Table1[[#This Row],[Company]],"Volume average",TRUE)</f>
        <v>0.2108259037238189</v>
      </c>
      <c r="I347" s="7">
        <f>(Table1[% volume]/(Table1[[#Totals],[% volume]]))</f>
        <v>0.74555937326881694</v>
      </c>
      <c r="J347" s="7">
        <f>_FV(Table1[[#This Row],[Company]],"Volume")/_FV(Table1[[#This Row],[Company]],"Shares outstanding",TRUE)</f>
        <v>1.1794378175943264E-3</v>
      </c>
      <c r="K347" s="7">
        <f>(_FV(Table1[[#This Row],[Company]],"52 week high",TRUE)-_FV(Table1[[#This Row],[Company]],"52 week low",TRUE))/_FV(Table1[[#This Row],[Company]],"Price")</f>
        <v>0.40877051074647558</v>
      </c>
      <c r="L347" s="7">
        <f>(_FV(Table1[[#This Row],[Company]],"High",TRUE)-_FV(Table1[[#This Row],[Company]],"Low",TRUE))/_FV(Table1[[#This Row],[Company]],"Price")</f>
        <v>1.1035359371388933E-2</v>
      </c>
      <c r="M347" s="7">
        <f>(Table1[day range]/Table1[year range])</f>
        <v>2.6996466431095361E-2</v>
      </c>
      <c r="N347" s="9">
        <f>_FV(Table1[[#This Row],[Company]],"Market cap",TRUE)</f>
        <v>15368979855.99</v>
      </c>
      <c r="O347" s="9">
        <f>_FV(Table1[[#This Row],[Company]],"Previous close",TRUE)*_FV(Table1[[#This Row],[Company]],"Change (%)",TRUE)*_FV(Table1[[#This Row],[Company]],"Shares outstanding",TRUE)</f>
        <v>22238913.851617519</v>
      </c>
      <c r="P347" s="7">
        <f>(_FV(Table1[[#This Row],[Company]],"Price")-_FV(Table1[[#This Row],[Company]],"52 week low",TRUE))/_FV(Table1[[#This Row],[Company]],"Price",TRUE)</f>
        <v>0.38681534550496888</v>
      </c>
      <c r="Q347" s="3">
        <f>_FV(Table1[[#This Row],[Company]],"52 week low",TRUE)</f>
        <v>106.13</v>
      </c>
      <c r="R347" s="3">
        <f>_FV(Table1[[#This Row],[Company]],"Low")</f>
        <v>171.26</v>
      </c>
      <c r="S347" s="14">
        <f>_FV(Table1[[#This Row],[Company]],"Price")</f>
        <v>173.08</v>
      </c>
      <c r="T347" s="3">
        <f>_FV(Table1[[#This Row],[Company]],"High")</f>
        <v>173.17</v>
      </c>
      <c r="U347" s="3">
        <f>_FV(Table1[[#This Row],[Company]],"52 week high",TRUE)</f>
        <v>176.88</v>
      </c>
      <c r="V347" s="7">
        <f>(_FV(Table1[[#This Row],[Company]],"52 week high",TRUE)-_FV(Table1[[#This Row],[Company]],"Price"))/_FV(Table1[[#This Row],[Company]],"Price",TRUE)</f>
        <v>2.1955165241506716E-2</v>
      </c>
      <c r="W347" s="7">
        <f>((_FV(Table1[[#This Row],[Company]],"Price")-_FV(Table1[[#This Row],[Company]],"52 week low",TRUE))/(Table1[year range]*_FV(Table1[[#This Row],[Company]],"Price")))</f>
        <v>0.9462897526501769</v>
      </c>
      <c r="X347" s="7">
        <f>((_FV(Table1[[#This Row],[Company]],"Price")-_FV(Table1[[#This Row],[Company]],"Low",TRUE))/(_FV(Table1[[#This Row],[Company]],"High",TRUE)-_FV(Table1[[#This Row],[Company]],"Low",TRUE)))</f>
        <v>0.95287958115184546</v>
      </c>
      <c r="Y347" s="3">
        <f>_FV(Table1[[#This Row],[Company]],"Previous close",TRUE)</f>
        <v>172.83</v>
      </c>
      <c r="Z347" s="17">
        <f>_FV(Table1[[#This Row],[Company]],"Change")</f>
        <v>0.25</v>
      </c>
      <c r="AA347" s="3">
        <f>_FV(Table1[[#This Row],[Company]],"Open")</f>
        <v>172.18</v>
      </c>
      <c r="AB347" s="1">
        <v>6.5548999999999996E-2</v>
      </c>
      <c r="AC347" s="6">
        <f>_FV(Table1[[#This Row],[Company]],"Volume")</f>
        <v>104882</v>
      </c>
      <c r="AD347" s="6">
        <f>_FV(Table1[[#This Row],[Company]],"Volume average",TRUE)</f>
        <v>497481.5625</v>
      </c>
      <c r="AE347" s="1" t="str">
        <f>_FV(Table1[[#This Row],[Company]],"Year founded",TRUE)</f>
        <v>1998</v>
      </c>
      <c r="AF347" s="6">
        <f>_FV(Table1[[#This Row],[Company]],"Shares outstanding",TRUE)</f>
        <v>88925417.207602799</v>
      </c>
      <c r="AG347" s="1" t="str">
        <f>_FV(Table1[[#This Row],[Company]],"Exchange")</f>
        <v>NYSE</v>
      </c>
      <c r="AH347" s="1" t="str">
        <f>_FV(Table1[[#This Row],[Company]],"Industry")</f>
        <v>Capital Markets</v>
      </c>
    </row>
    <row r="348" spans="1:34" ht="16.5" x14ac:dyDescent="0.25">
      <c r="A348" s="1">
        <v>22</v>
      </c>
      <c r="B348" s="2" t="e" vm="352">
        <v>#VALUE!</v>
      </c>
      <c r="C348" s="1" t="str">
        <f>_FV(Table1[[#This Row],[Company]],"Ticker symbol",TRUE)</f>
        <v>PG</v>
      </c>
      <c r="D348" s="5">
        <f>_FV(Table1[[#This Row],[Company]],"P/E",TRUE)</f>
        <v>21.929825000000001</v>
      </c>
      <c r="E348" s="5">
        <f>_FV(Table1[[#This Row],[Company]],"Beta")</f>
        <v>0.57730999999999999</v>
      </c>
      <c r="F348" s="7">
        <f>ABS(_FV(Table1[[#This Row],[Company]],"Change (%)",TRUE)/_FV(Table1[[#This Row],[Company]],"Beta"))</f>
        <v>2.5151131974155997E-3</v>
      </c>
      <c r="G348" s="7">
        <f>_FV(Table1[[#This Row],[Company]],"Change (%)",TRUE)</f>
        <v>1.4519999999999999E-3</v>
      </c>
      <c r="H348" s="7">
        <f>_FV(Table1[[#This Row],[Company]],"Volume")/_FV(Table1[[#This Row],[Company]],"Volume average",TRUE)</f>
        <v>0.37449864638744068</v>
      </c>
      <c r="I348" s="7">
        <f>(Table1[% volume]/(Table1[[#Totals],[% volume]]))</f>
        <v>1.3243675049362333</v>
      </c>
      <c r="J348" s="7">
        <f>_FV(Table1[[#This Row],[Company]],"Volume")/_FV(Table1[[#This Row],[Company]],"Shares outstanding",TRUE)</f>
        <v>5.9827309477937529E-4</v>
      </c>
      <c r="K348" s="7">
        <f>(_FV(Table1[[#This Row],[Company]],"52 week high",TRUE)-_FV(Table1[[#This Row],[Company]],"52 week low",TRUE))/_FV(Table1[[#This Row],[Company]],"Price")</f>
        <v>0.28923523015585356</v>
      </c>
      <c r="L348" s="7">
        <f>(_FV(Table1[[#This Row],[Company]],"High",TRUE)-_FV(Table1[[#This Row],[Company]],"Low",TRUE))/_FV(Table1[[#This Row],[Company]],"Price")</f>
        <v>7.1281865410173185E-3</v>
      </c>
      <c r="M348" s="7">
        <f>(Table1[day range]/Table1[year range])</f>
        <v>2.4644945697577421E-2</v>
      </c>
      <c r="N348" s="9">
        <f>_FV(Table1[[#This Row],[Company]],"Market cap",TRUE)</f>
        <v>206557896600</v>
      </c>
      <c r="O348" s="9">
        <f>_FV(Table1[[#This Row],[Company]],"Previous close",TRUE)*_FV(Table1[[#This Row],[Company]],"Change (%)",TRUE)*_FV(Table1[[#This Row],[Company]],"Shares outstanding",TRUE)</f>
        <v>299922065.86319953</v>
      </c>
      <c r="P348" s="7">
        <f>(_FV(Table1[[#This Row],[Company]],"Price")-_FV(Table1[[#This Row],[Company]],"52 week low",TRUE))/_FV(Table1[[#This Row],[Company]],"Price",TRUE)</f>
        <v>0.14546333212516604</v>
      </c>
      <c r="Q348" s="3">
        <f>_FV(Table1[[#This Row],[Company]],"52 week low",TRUE)</f>
        <v>70.73</v>
      </c>
      <c r="R348" s="3">
        <f>_FV(Table1[[#This Row],[Company]],"Low")</f>
        <v>82.1</v>
      </c>
      <c r="S348" s="14">
        <f>_FV(Table1[[#This Row],[Company]],"Price")</f>
        <v>82.77</v>
      </c>
      <c r="T348" s="3">
        <f>_FV(Table1[[#This Row],[Company]],"High")</f>
        <v>82.69</v>
      </c>
      <c r="U348" s="3">
        <f>_FV(Table1[[#This Row],[Company]],"52 week high",TRUE)</f>
        <v>94.67</v>
      </c>
      <c r="V348" s="7">
        <f>(_FV(Table1[[#This Row],[Company]],"52 week high",TRUE)-_FV(Table1[[#This Row],[Company]],"Price"))/_FV(Table1[[#This Row],[Company]],"Price",TRUE)</f>
        <v>0.14377189803068752</v>
      </c>
      <c r="W348" s="7">
        <f>((_FV(Table1[[#This Row],[Company]],"Price")-_FV(Table1[[#This Row],[Company]],"52 week low",TRUE))/(Table1[year range]*_FV(Table1[[#This Row],[Company]],"Price")))</f>
        <v>0.50292397660818688</v>
      </c>
      <c r="X348" s="7">
        <f>((_FV(Table1[[#This Row],[Company]],"Price")-_FV(Table1[[#This Row],[Company]],"Low",TRUE))/(_FV(Table1[[#This Row],[Company]],"High",TRUE)-_FV(Table1[[#This Row],[Company]],"Low",TRUE)))</f>
        <v>1.1355932203389794</v>
      </c>
      <c r="Y348" s="3">
        <f>_FV(Table1[[#This Row],[Company]],"Previous close",TRUE)</f>
        <v>82.65</v>
      </c>
      <c r="Z348" s="17">
        <f>_FV(Table1[[#This Row],[Company]],"Change")</f>
        <v>0.12</v>
      </c>
      <c r="AA348" s="3">
        <f>_FV(Table1[[#This Row],[Company]],"Open")</f>
        <v>82.1</v>
      </c>
      <c r="AB348" s="1">
        <v>0.83635400000000004</v>
      </c>
      <c r="AC348" s="6">
        <f>_FV(Table1[[#This Row],[Company]],"Volume")</f>
        <v>1495197</v>
      </c>
      <c r="AD348" s="6">
        <f>_FV(Table1[[#This Row],[Company]],"Volume average",TRUE)</f>
        <v>3992529.7846153802</v>
      </c>
      <c r="AE348" s="1" t="str">
        <f>_FV(Table1[[#This Row],[Company]],"Year founded",TRUE)</f>
        <v>1905</v>
      </c>
      <c r="AF348" s="6">
        <f>_FV(Table1[[#This Row],[Company]],"Shares outstanding",TRUE)</f>
        <v>2499188101.6333899</v>
      </c>
      <c r="AG348" s="1" t="str">
        <f>_FV(Table1[[#This Row],[Company]],"Exchange")</f>
        <v>NYSE</v>
      </c>
      <c r="AH348" s="1" t="str">
        <f>_FV(Table1[[#This Row],[Company]],"Industry")</f>
        <v>Household &amp; Personal Products</v>
      </c>
    </row>
    <row r="349" spans="1:34" ht="16.5" x14ac:dyDescent="0.25">
      <c r="A349" s="1">
        <v>329</v>
      </c>
      <c r="B349" s="2" t="e" vm="353">
        <v>#VALUE!</v>
      </c>
      <c r="C349" s="1" t="str">
        <f>_FV(Table1[[#This Row],[Company]],"Ticker symbol",TRUE)</f>
        <v>EMN</v>
      </c>
      <c r="D349" s="5">
        <f>_FV(Table1[[#This Row],[Company]],"P/E",TRUE)</f>
        <v>10.204082</v>
      </c>
      <c r="E349" s="5">
        <f>_FV(Table1[[#This Row],[Company]],"Beta")</f>
        <v>1.1302239999999999</v>
      </c>
      <c r="F349" s="7">
        <f>ABS(_FV(Table1[[#This Row],[Company]],"Change (%)",TRUE)/_FV(Table1[[#This Row],[Company]],"Beta"))</f>
        <v>1.3050510341312874E-3</v>
      </c>
      <c r="G349" s="7">
        <f>_FV(Table1[[#This Row],[Company]],"Change (%)",TRUE)</f>
        <v>1.475E-3</v>
      </c>
      <c r="H349" s="7">
        <f>_FV(Table1[[#This Row],[Company]],"Volume")/_FV(Table1[[#This Row],[Company]],"Volume average",TRUE)</f>
        <v>0.13740150908044951</v>
      </c>
      <c r="I349" s="7">
        <f>(Table1[% volume]/(Table1[[#Totals],[% volume]]))</f>
        <v>0.48590320822438826</v>
      </c>
      <c r="J349" s="7">
        <f>_FV(Table1[[#This Row],[Company]],"Volume")/_FV(Table1[[#This Row],[Company]],"Shares outstanding",TRUE)</f>
        <v>8.6283181098122423E-4</v>
      </c>
      <c r="K349" s="7">
        <f>(_FV(Table1[[#This Row],[Company]],"52 week high",TRUE)-_FV(Table1[[#This Row],[Company]],"52 week low",TRUE))/_FV(Table1[[#This Row],[Company]],"Price")</f>
        <v>0.29572901325478651</v>
      </c>
      <c r="L349" s="7">
        <f>(_FV(Table1[[#This Row],[Company]],"High",TRUE)-_FV(Table1[[#This Row],[Company]],"Low",TRUE))/_FV(Table1[[#This Row],[Company]],"Price")</f>
        <v>1.5905743740795193E-2</v>
      </c>
      <c r="M349" s="7">
        <f>(Table1[day range]/Table1[year range])</f>
        <v>5.3784860557768592E-2</v>
      </c>
      <c r="N349" s="9">
        <f>_FV(Table1[[#This Row],[Company]],"Market cap",TRUE)</f>
        <v>14359703875.440001</v>
      </c>
      <c r="O349" s="9">
        <f>_FV(Table1[[#This Row],[Company]],"Previous close",TRUE)*_FV(Table1[[#This Row],[Company]],"Change (%)",TRUE)*_FV(Table1[[#This Row],[Company]],"Shares outstanding",TRUE)</f>
        <v>21180563.216274001</v>
      </c>
      <c r="P349" s="7">
        <f>(_FV(Table1[[#This Row],[Company]],"Price")-_FV(Table1[[#This Row],[Company]],"52 week low",TRUE))/_FV(Table1[[#This Row],[Company]],"Price",TRUE)</f>
        <v>0.19165439371624937</v>
      </c>
      <c r="Q349" s="3">
        <f>_FV(Table1[[#This Row],[Company]],"52 week low",TRUE)</f>
        <v>82.33</v>
      </c>
      <c r="R349" s="3">
        <f>_FV(Table1[[#This Row],[Company]],"Low")</f>
        <v>100.95</v>
      </c>
      <c r="S349" s="14">
        <f>_FV(Table1[[#This Row],[Company]],"Price")</f>
        <v>101.85</v>
      </c>
      <c r="T349" s="3">
        <f>_FV(Table1[[#This Row],[Company]],"High")</f>
        <v>102.57</v>
      </c>
      <c r="U349" s="3">
        <f>_FV(Table1[[#This Row],[Company]],"52 week high",TRUE)</f>
        <v>112.45</v>
      </c>
      <c r="V349" s="7">
        <f>(_FV(Table1[[#This Row],[Company]],"52 week high",TRUE)-_FV(Table1[[#This Row],[Company]],"Price"))/_FV(Table1[[#This Row],[Company]],"Price",TRUE)</f>
        <v>0.10407461953853715</v>
      </c>
      <c r="W349" s="7">
        <f>((_FV(Table1[[#This Row],[Company]],"Price")-_FV(Table1[[#This Row],[Company]],"52 week low",TRUE))/(Table1[year range]*_FV(Table1[[#This Row],[Company]],"Price")))</f>
        <v>0.6480743691899068</v>
      </c>
      <c r="X349" s="7">
        <f>((_FV(Table1[[#This Row],[Company]],"Price")-_FV(Table1[[#This Row],[Company]],"Low",TRUE))/(_FV(Table1[[#This Row],[Company]],"High",TRUE)-_FV(Table1[[#This Row],[Company]],"Low",TRUE)))</f>
        <v>0.55555555555555358</v>
      </c>
      <c r="Y349" s="3">
        <f>_FV(Table1[[#This Row],[Company]],"Previous close",TRUE)</f>
        <v>101.7</v>
      </c>
      <c r="Z349" s="17">
        <f>_FV(Table1[[#This Row],[Company]],"Change")</f>
        <v>0.15</v>
      </c>
      <c r="AA349" s="3">
        <f>_FV(Table1[[#This Row],[Company]],"Open")</f>
        <v>101.97</v>
      </c>
      <c r="AB349" s="1">
        <v>6.1860999999999999E-2</v>
      </c>
      <c r="AC349" s="6">
        <f>_FV(Table1[[#This Row],[Company]],"Volume")</f>
        <v>121829</v>
      </c>
      <c r="AD349" s="6">
        <f>_FV(Table1[[#This Row],[Company]],"Volume average",TRUE)</f>
        <v>886664.20634920604</v>
      </c>
      <c r="AE349" s="1" t="str">
        <f>_FV(Table1[[#This Row],[Company]],"Year founded",TRUE)</f>
        <v>1993</v>
      </c>
      <c r="AF349" s="6">
        <f>_FV(Table1[[#This Row],[Company]],"Shares outstanding",TRUE)</f>
        <v>141196694.940413</v>
      </c>
      <c r="AG349" s="1" t="str">
        <f>_FV(Table1[[#This Row],[Company]],"Exchange")</f>
        <v>NYSE</v>
      </c>
      <c r="AH349" s="1" t="str">
        <f>_FV(Table1[[#This Row],[Company]],"Industry")</f>
        <v>Chemicals</v>
      </c>
    </row>
    <row r="350" spans="1:34" ht="16.5" x14ac:dyDescent="0.25">
      <c r="A350" s="1">
        <v>90</v>
      </c>
      <c r="B350" s="2" t="e" vm="354">
        <v>#VALUE!</v>
      </c>
      <c r="C350" s="1" t="str">
        <f>_FV(Table1[[#This Row],[Company]],"Ticker symbol",TRUE)</f>
        <v>CSX</v>
      </c>
      <c r="D350" s="5">
        <f>_FV(Table1[[#This Row],[Company]],"P/E",TRUE)</f>
        <v>10.548522999999999</v>
      </c>
      <c r="E350" s="5">
        <f>_FV(Table1[[#This Row],[Company]],"Beta")</f>
        <v>1.21661</v>
      </c>
      <c r="F350" s="7">
        <f>ABS(_FV(Table1[[#This Row],[Company]],"Change (%)",TRUE)/_FV(Table1[[#This Row],[Company]],"Beta"))</f>
        <v>1.2452634780250038E-3</v>
      </c>
      <c r="G350" s="7">
        <f>_FV(Table1[[#This Row],[Company]],"Change (%)",TRUE)</f>
        <v>1.5149999999999999E-3</v>
      </c>
      <c r="H350" s="7">
        <f>_FV(Table1[[#This Row],[Company]],"Volume")/_FV(Table1[[#This Row],[Company]],"Volume average",TRUE)</f>
        <v>0.16814848251163442</v>
      </c>
      <c r="I350" s="7">
        <f>(Table1[% volume]/(Table1[[#Totals],[% volume]]))</f>
        <v>0.59463602443134322</v>
      </c>
      <c r="J350" s="7">
        <f>_FV(Table1[[#This Row],[Company]],"Volume")/_FV(Table1[[#This Row],[Company]],"Shares outstanding",TRUE)</f>
        <v>9.248448153207447E-4</v>
      </c>
      <c r="K350" s="7">
        <f>(_FV(Table1[[#This Row],[Company]],"52 week high",TRUE)-_FV(Table1[[#This Row],[Company]],"52 week low",TRUE))/_FV(Table1[[#This Row],[Company]],"Price")</f>
        <v>0.34105914718019259</v>
      </c>
      <c r="L350" s="7">
        <f>(_FV(Table1[[#This Row],[Company]],"High",TRUE)-_FV(Table1[[#This Row],[Company]],"Low",TRUE))/_FV(Table1[[#This Row],[Company]],"Price")</f>
        <v>9.1251719394772456E-3</v>
      </c>
      <c r="M350" s="7">
        <f>(Table1[day range]/Table1[year range])</f>
        <v>2.6755394232708035E-2</v>
      </c>
      <c r="N350" s="9">
        <f>_FV(Table1[[#This Row],[Company]],"Market cap",TRUE)</f>
        <v>62392586966.050003</v>
      </c>
      <c r="O350" s="9">
        <f>_FV(Table1[[#This Row],[Company]],"Previous close",TRUE)*_FV(Table1[[#This Row],[Company]],"Change (%)",TRUE)*_FV(Table1[[#This Row],[Company]],"Shares outstanding",TRUE)</f>
        <v>94524769.253565714</v>
      </c>
      <c r="P350" s="7">
        <f>(_FV(Table1[[#This Row],[Company]],"Price")-_FV(Table1[[#This Row],[Company]],"52 week low",TRUE))/_FV(Table1[[#This Row],[Company]],"Price",TRUE)</f>
        <v>0.33823933975240716</v>
      </c>
      <c r="Q350" s="3">
        <f>_FV(Table1[[#This Row],[Company]],"52 week low",TRUE)</f>
        <v>48.11</v>
      </c>
      <c r="R350" s="3">
        <f>_FV(Table1[[#This Row],[Company]],"Low")</f>
        <v>72.19</v>
      </c>
      <c r="S350" s="14">
        <f>_FV(Table1[[#This Row],[Company]],"Price")</f>
        <v>72.7</v>
      </c>
      <c r="T350" s="3">
        <f>_FV(Table1[[#This Row],[Company]],"High")</f>
        <v>72.853399999999993</v>
      </c>
      <c r="U350" s="3">
        <f>_FV(Table1[[#This Row],[Company]],"52 week high",TRUE)</f>
        <v>72.905000000000001</v>
      </c>
      <c r="V350" s="7">
        <f>(_FV(Table1[[#This Row],[Company]],"52 week high",TRUE)-_FV(Table1[[#This Row],[Company]],"Price"))/_FV(Table1[[#This Row],[Company]],"Price",TRUE)</f>
        <v>2.8198074277853958E-3</v>
      </c>
      <c r="W350" s="7">
        <f>((_FV(Table1[[#This Row],[Company]],"Price")-_FV(Table1[[#This Row],[Company]],"52 week low",TRUE))/(Table1[year range]*_FV(Table1[[#This Row],[Company]],"Price")))</f>
        <v>0.99173220407340201</v>
      </c>
      <c r="X350" s="7">
        <f>((_FV(Table1[[#This Row],[Company]],"Price")-_FV(Table1[[#This Row],[Company]],"Low",TRUE))/(_FV(Table1[[#This Row],[Company]],"High",TRUE)-_FV(Table1[[#This Row],[Company]],"Low",TRUE)))</f>
        <v>0.76876695809467643</v>
      </c>
      <c r="Y350" s="3">
        <f>_FV(Table1[[#This Row],[Company]],"Previous close",TRUE)</f>
        <v>72.59</v>
      </c>
      <c r="Z350" s="17">
        <f>_FV(Table1[[#This Row],[Company]],"Change")</f>
        <v>0.11</v>
      </c>
      <c r="AA350" s="3">
        <f>_FV(Table1[[#This Row],[Company]],"Open")</f>
        <v>72.59</v>
      </c>
      <c r="AB350" s="1">
        <v>0.257716</v>
      </c>
      <c r="AC350" s="6">
        <f>_FV(Table1[[#This Row],[Company]],"Volume")</f>
        <v>794923</v>
      </c>
      <c r="AD350" s="6">
        <f>_FV(Table1[[#This Row],[Company]],"Volume average",TRUE)</f>
        <v>4727506.2380952397</v>
      </c>
      <c r="AE350" s="1" t="str">
        <f>_FV(Table1[[#This Row],[Company]],"Year founded",TRUE)</f>
        <v>1978</v>
      </c>
      <c r="AF350" s="6">
        <f>_FV(Table1[[#This Row],[Company]],"Shares outstanding",TRUE)</f>
        <v>859520415.56757104</v>
      </c>
      <c r="AG350" s="1" t="str">
        <f>_FV(Table1[[#This Row],[Company]],"Exchange")</f>
        <v>NASDAQ</v>
      </c>
      <c r="AH350" s="1" t="str">
        <f>_FV(Table1[[#This Row],[Company]],"Industry")</f>
        <v>Railroads</v>
      </c>
    </row>
    <row r="351" spans="1:34" ht="16.5" x14ac:dyDescent="0.25">
      <c r="A351" s="1">
        <v>413</v>
      </c>
      <c r="B351" s="2" t="e" vm="355">
        <v>#VALUE!</v>
      </c>
      <c r="C351" s="1" t="str">
        <f>_FV(Table1[[#This Row],[Company]],"Ticker symbol",TRUE)</f>
        <v>CF</v>
      </c>
      <c r="D351" s="5">
        <f>_FV(Table1[[#This Row],[Company]],"P/E",TRUE)</f>
        <v>19.493176999999999</v>
      </c>
      <c r="E351" s="5">
        <f>_FV(Table1[[#This Row],[Company]],"Beta")</f>
        <v>0.95844600000000002</v>
      </c>
      <c r="F351" s="7">
        <f>ABS(_FV(Table1[[#This Row],[Company]],"Change (%)",TRUE)/_FV(Table1[[#This Row],[Company]],"Beta"))</f>
        <v>1.6067676217543815E-3</v>
      </c>
      <c r="G351" s="7">
        <f>_FV(Table1[[#This Row],[Company]],"Change (%)",TRUE)</f>
        <v>1.5399999999999999E-3</v>
      </c>
      <c r="H351" s="7">
        <f>_FV(Table1[[#This Row],[Company]],"Volume")/_FV(Table1[[#This Row],[Company]],"Volume average",TRUE)</f>
        <v>0.28330183009026783</v>
      </c>
      <c r="I351" s="7">
        <f>(Table1[% volume]/(Table1[[#Totals],[% volume]]))</f>
        <v>1.0018613991794107</v>
      </c>
      <c r="J351" s="7">
        <f>_FV(Table1[[#This Row],[Company]],"Volume")/_FV(Table1[[#This Row],[Company]],"Shares outstanding",TRUE)</f>
        <v>3.0146405415541469E-3</v>
      </c>
      <c r="K351" s="7">
        <f>(_FV(Table1[[#This Row],[Company]],"52 week high",TRUE)-_FV(Table1[[#This Row],[Company]],"52 week low",TRUE))/_FV(Table1[[#This Row],[Company]],"Price")</f>
        <v>0.44023365443738471</v>
      </c>
      <c r="L351" s="7">
        <f>(_FV(Table1[[#This Row],[Company]],"High",TRUE)-_FV(Table1[[#This Row],[Company]],"Low",TRUE))/_FV(Table1[[#This Row],[Company]],"Price")</f>
        <v>9.2211518753842897E-3</v>
      </c>
      <c r="M351" s="7">
        <f>(Table1[day range]/Table1[year range])</f>
        <v>2.0946040318450557E-2</v>
      </c>
      <c r="N351" s="9">
        <f>_FV(Table1[[#This Row],[Company]],"Market cap",TRUE)</f>
        <v>11436462457.055</v>
      </c>
      <c r="O351" s="9">
        <f>_FV(Table1[[#This Row],[Company]],"Previous close",TRUE)*_FV(Table1[[#This Row],[Company]],"Change (%)",TRUE)*_FV(Table1[[#This Row],[Company]],"Shares outstanding",TRUE)</f>
        <v>17612152.183864724</v>
      </c>
      <c r="P351" s="7">
        <f>(_FV(Table1[[#This Row],[Company]],"Price")-_FV(Table1[[#This Row],[Company]],"52 week low",TRUE))/_FV(Table1[[#This Row],[Company]],"Price",TRUE)</f>
        <v>0.41647878663660587</v>
      </c>
      <c r="Q351" s="3">
        <f>_FV(Table1[[#This Row],[Company]],"52 week low",TRUE)</f>
        <v>28.47</v>
      </c>
      <c r="R351" s="3">
        <f>_FV(Table1[[#This Row],[Company]],"Low")</f>
        <v>48.940100000000001</v>
      </c>
      <c r="S351" s="14">
        <f>_FV(Table1[[#This Row],[Company]],"Price")</f>
        <v>48.79</v>
      </c>
      <c r="T351" s="3">
        <f>_FV(Table1[[#This Row],[Company]],"High")</f>
        <v>49.39</v>
      </c>
      <c r="U351" s="3">
        <f>_FV(Table1[[#This Row],[Company]],"52 week high",TRUE)</f>
        <v>49.948999999999998</v>
      </c>
      <c r="V351" s="7">
        <f>(_FV(Table1[[#This Row],[Company]],"52 week high",TRUE)-_FV(Table1[[#This Row],[Company]],"Price"))/_FV(Table1[[#This Row],[Company]],"Price",TRUE)</f>
        <v>2.3754867800778828E-2</v>
      </c>
      <c r="W351" s="7">
        <f>((_FV(Table1[[#This Row],[Company]],"Price")-_FV(Table1[[#This Row],[Company]],"52 week low",TRUE))/(Table1[year range]*_FV(Table1[[#This Row],[Company]],"Price")))</f>
        <v>0.94604031845057968</v>
      </c>
      <c r="X351" s="7">
        <f>((_FV(Table1[[#This Row],[Company]],"Price")-_FV(Table1[[#This Row],[Company]],"Low",TRUE))/(_FV(Table1[[#This Row],[Company]],"High",TRUE)-_FV(Table1[[#This Row],[Company]],"Low",TRUE)))</f>
        <v>-0.33362969548789079</v>
      </c>
      <c r="Y351" s="3">
        <f>_FV(Table1[[#This Row],[Company]],"Previous close",TRUE)</f>
        <v>48.715000000000003</v>
      </c>
      <c r="Z351" s="17">
        <f>_FV(Table1[[#This Row],[Company]],"Change")</f>
        <v>7.4999999999999997E-2</v>
      </c>
      <c r="AA351" s="3">
        <f>_FV(Table1[[#This Row],[Company]],"Open")</f>
        <v>49.3</v>
      </c>
      <c r="AB351" s="1">
        <v>4.3872000000000001E-2</v>
      </c>
      <c r="AC351" s="6">
        <f>_FV(Table1[[#This Row],[Company]],"Volume")</f>
        <v>707725</v>
      </c>
      <c r="AD351" s="6">
        <f>_FV(Table1[[#This Row],[Company]],"Volume average",TRUE)</f>
        <v>2498130.703125</v>
      </c>
      <c r="AE351" s="1" t="str">
        <f>_FV(Table1[[#This Row],[Company]],"Year founded",TRUE)</f>
        <v>1946</v>
      </c>
      <c r="AF351" s="6">
        <f>_FV(Table1[[#This Row],[Company]],"Shares outstanding",TRUE)</f>
        <v>234762649.22621399</v>
      </c>
      <c r="AG351" s="1" t="str">
        <f>_FV(Table1[[#This Row],[Company]],"Exchange")</f>
        <v>NYSE</v>
      </c>
      <c r="AH351" s="1" t="str">
        <f>_FV(Table1[[#This Row],[Company]],"Industry")</f>
        <v>Agricultural Inputs</v>
      </c>
    </row>
    <row r="352" spans="1:34" ht="16.5" x14ac:dyDescent="0.25">
      <c r="A352" s="1">
        <v>302</v>
      </c>
      <c r="B352" s="2" t="e" vm="356">
        <v>#VALUE!</v>
      </c>
      <c r="C352" s="1" t="str">
        <f>_FV(Table1[[#This Row],[Company]],"Ticker symbol",TRUE)</f>
        <v>FAST</v>
      </c>
      <c r="D352" s="5">
        <f>_FV(Table1[[#This Row],[Company]],"P/E",TRUE)</f>
        <v>23.923445000000001</v>
      </c>
      <c r="E352" s="5">
        <f>_FV(Table1[[#This Row],[Company]],"Beta")</f>
        <v>1.0252239999999999</v>
      </c>
      <c r="F352" s="7">
        <f>ABS(_FV(Table1[[#This Row],[Company]],"Change (%)",TRUE)/_FV(Table1[[#This Row],[Company]],"Beta"))</f>
        <v>1.5323480527182354E-3</v>
      </c>
      <c r="G352" s="7">
        <f>_FV(Table1[[#This Row],[Company]],"Change (%)",TRUE)</f>
        <v>1.5709999999999999E-3</v>
      </c>
      <c r="H352" s="7">
        <f>_FV(Table1[[#This Row],[Company]],"Volume")/_FV(Table1[[#This Row],[Company]],"Volume average",TRUE)</f>
        <v>0.13974186650716941</v>
      </c>
      <c r="I352" s="7">
        <f>(Table1[% volume]/(Table1[[#Totals],[% volume]]))</f>
        <v>0.49417958880889218</v>
      </c>
      <c r="J352" s="7">
        <f>_FV(Table1[[#This Row],[Company]],"Volume")/_FV(Table1[[#This Row],[Company]],"Shares outstanding",TRUE)</f>
        <v>1.364872355837024E-3</v>
      </c>
      <c r="K352" s="7">
        <f>(_FV(Table1[[#This Row],[Company]],"52 week high",TRUE)-_FV(Table1[[#This Row],[Company]],"52 week low",TRUE))/_FV(Table1[[#This Row],[Company]],"Price")</f>
        <v>0.33022485619661845</v>
      </c>
      <c r="L352" s="7">
        <f>(_FV(Table1[[#This Row],[Company]],"High",TRUE)-_FV(Table1[[#This Row],[Company]],"Low",TRUE))/_FV(Table1[[#This Row],[Company]],"Price")</f>
        <v>1.1504270524664524E-2</v>
      </c>
      <c r="M352" s="7">
        <f>(Table1[day range]/Table1[year range])</f>
        <v>3.4837688044339073E-2</v>
      </c>
      <c r="N352" s="9">
        <f>_FV(Table1[[#This Row],[Company]],"Market cap",TRUE)</f>
        <v>16427803628.75</v>
      </c>
      <c r="O352" s="9">
        <f>_FV(Table1[[#This Row],[Company]],"Previous close",TRUE)*_FV(Table1[[#This Row],[Company]],"Change (%)",TRUE)*_FV(Table1[[#This Row],[Company]],"Shares outstanding",TRUE)</f>
        <v>25808079.500766221</v>
      </c>
      <c r="P352" s="7">
        <f>(_FV(Table1[[#This Row],[Company]],"Price")-_FV(Table1[[#This Row],[Company]],"52 week low",TRUE))/_FV(Table1[[#This Row],[Company]],"Price",TRUE)</f>
        <v>0.30643193306606237</v>
      </c>
      <c r="Q352" s="3">
        <f>_FV(Table1[[#This Row],[Company]],"52 week low",TRUE)</f>
        <v>39.79</v>
      </c>
      <c r="R352" s="3">
        <f>_FV(Table1[[#This Row],[Company]],"Low")</f>
        <v>56.79</v>
      </c>
      <c r="S352" s="14">
        <f>_FV(Table1[[#This Row],[Company]],"Price")</f>
        <v>57.37</v>
      </c>
      <c r="T352" s="3">
        <f>_FV(Table1[[#This Row],[Company]],"High")</f>
        <v>57.45</v>
      </c>
      <c r="U352" s="3">
        <f>_FV(Table1[[#This Row],[Company]],"52 week high",TRUE)</f>
        <v>58.734999999999999</v>
      </c>
      <c r="V352" s="7">
        <f>(_FV(Table1[[#This Row],[Company]],"52 week high",TRUE)-_FV(Table1[[#This Row],[Company]],"Price"))/_FV(Table1[[#This Row],[Company]],"Price",TRUE)</f>
        <v>2.3792923130556077E-2</v>
      </c>
      <c r="W352" s="7">
        <f>((_FV(Table1[[#This Row],[Company]],"Price")-_FV(Table1[[#This Row],[Company]],"52 week low",TRUE))/(Table1[year range]*_FV(Table1[[#This Row],[Company]],"Price")))</f>
        <v>0.92794932699920818</v>
      </c>
      <c r="X352" s="7">
        <f>((_FV(Table1[[#This Row],[Company]],"Price")-_FV(Table1[[#This Row],[Company]],"Low",TRUE))/(_FV(Table1[[#This Row],[Company]],"High",TRUE)-_FV(Table1[[#This Row],[Company]],"Low",TRUE)))</f>
        <v>0.87878787878787123</v>
      </c>
      <c r="Y352" s="3">
        <f>_FV(Table1[[#This Row],[Company]],"Previous close",TRUE)</f>
        <v>57.28</v>
      </c>
      <c r="Z352" s="17">
        <f>_FV(Table1[[#This Row],[Company]],"Change")</f>
        <v>0.09</v>
      </c>
      <c r="AA352" s="3">
        <f>_FV(Table1[[#This Row],[Company]],"Open")</f>
        <v>57.26</v>
      </c>
      <c r="AB352" s="1">
        <v>6.7789000000000002E-2</v>
      </c>
      <c r="AC352" s="6">
        <f>_FV(Table1[[#This Row],[Company]],"Volume")</f>
        <v>391443</v>
      </c>
      <c r="AD352" s="6">
        <f>_FV(Table1[[#This Row],[Company]],"Volume average",TRUE)</f>
        <v>2801186.2857142901</v>
      </c>
      <c r="AE352" s="1" t="str">
        <f>_FV(Table1[[#This Row],[Company]],"Year founded",TRUE)</f>
        <v>1968</v>
      </c>
      <c r="AF352" s="6">
        <f>_FV(Table1[[#This Row],[Company]],"Shares outstanding",TRUE)</f>
        <v>286798247.70862401</v>
      </c>
      <c r="AG352" s="1" t="str">
        <f>_FV(Table1[[#This Row],[Company]],"Exchange")</f>
        <v>NASDAQ</v>
      </c>
      <c r="AH352" s="1" t="str">
        <f>_FV(Table1[[#This Row],[Company]],"Industry")</f>
        <v>Industrial Distribution</v>
      </c>
    </row>
    <row r="353" spans="1:34" ht="16.5" x14ac:dyDescent="0.25">
      <c r="A353" s="1">
        <v>467</v>
      </c>
      <c r="B353" s="2" t="e" vm="357">
        <v>#VALUE!</v>
      </c>
      <c r="C353" s="1" t="str">
        <f>_FV(Table1[[#This Row],[Company]],"Ticker symbol",TRUE)</f>
        <v>CPB</v>
      </c>
      <c r="D353" s="5">
        <f>_FV(Table1[[#This Row],[Company]],"P/E",TRUE)</f>
        <v>26.809650999999999</v>
      </c>
      <c r="E353" s="5">
        <f>_FV(Table1[[#This Row],[Company]],"Beta")</f>
        <v>0.281051</v>
      </c>
      <c r="F353" s="7">
        <f>ABS(_FV(Table1[[#This Row],[Company]],"Change (%)",TRUE)/_FV(Table1[[#This Row],[Company]],"Beta"))</f>
        <v>5.9633304987351046E-3</v>
      </c>
      <c r="G353" s="7">
        <f>_FV(Table1[[#This Row],[Company]],"Change (%)",TRUE)</f>
        <v>1.676E-3</v>
      </c>
      <c r="H353" s="7">
        <f>_FV(Table1[[#This Row],[Company]],"Volume")/_FV(Table1[[#This Row],[Company]],"Volume average",TRUE)</f>
        <v>0.28746632462910099</v>
      </c>
      <c r="I353" s="7">
        <f>(Table1[% volume]/(Table1[[#Totals],[% volume]]))</f>
        <v>1.0165886119341643</v>
      </c>
      <c r="J353" s="7">
        <f>_FV(Table1[[#This Row],[Company]],"Volume")/_FV(Table1[[#This Row],[Company]],"Shares outstanding",TRUE)</f>
        <v>5.6600328414528923E-3</v>
      </c>
      <c r="K353" s="7">
        <f>(_FV(Table1[[#This Row],[Company]],"52 week high",TRUE)-_FV(Table1[[#This Row],[Company]],"52 week low",TRUE))/_FV(Table1[[#This Row],[Company]],"Price")</f>
        <v>0.51972268706669844</v>
      </c>
      <c r="L353" s="7">
        <f>(_FV(Table1[[#This Row],[Company]],"High",TRUE)-_FV(Table1[[#This Row],[Company]],"Low",TRUE))/_FV(Table1[[#This Row],[Company]],"Price")</f>
        <v>1.6256275400430308E-2</v>
      </c>
      <c r="M353" s="7">
        <f>(Table1[day range]/Table1[year range])</f>
        <v>3.1278748850045994E-2</v>
      </c>
      <c r="N353" s="9">
        <f>_FV(Table1[[#This Row],[Company]],"Market cap",TRUE)</f>
        <v>12585026029.940001</v>
      </c>
      <c r="O353" s="9">
        <f>_FV(Table1[[#This Row],[Company]],"Previous close",TRUE)*_FV(Table1[[#This Row],[Company]],"Change (%)",TRUE)*_FV(Table1[[#This Row],[Company]],"Shares outstanding",TRUE)</f>
        <v>21092503.626179464</v>
      </c>
      <c r="P353" s="7">
        <f>(_FV(Table1[[#This Row],[Company]],"Price")-_FV(Table1[[#This Row],[Company]],"52 week low",TRUE))/_FV(Table1[[#This Row],[Company]],"Price",TRUE)</f>
        <v>0.2199378436528806</v>
      </c>
      <c r="Q353" s="3">
        <f>_FV(Table1[[#This Row],[Company]],"52 week low",TRUE)</f>
        <v>32.630000000000003</v>
      </c>
      <c r="R353" s="3">
        <f>_FV(Table1[[#This Row],[Company]],"Low")</f>
        <v>41.4</v>
      </c>
      <c r="S353" s="14">
        <f>_FV(Table1[[#This Row],[Company]],"Price")</f>
        <v>41.83</v>
      </c>
      <c r="T353" s="3">
        <f>_FV(Table1[[#This Row],[Company]],"High")</f>
        <v>42.08</v>
      </c>
      <c r="U353" s="3">
        <f>_FV(Table1[[#This Row],[Company]],"52 week high",TRUE)</f>
        <v>54.37</v>
      </c>
      <c r="V353" s="7">
        <f>(_FV(Table1[[#This Row],[Company]],"52 week high",TRUE)-_FV(Table1[[#This Row],[Company]],"Price"))/_FV(Table1[[#This Row],[Company]],"Price",TRUE)</f>
        <v>0.29978484341381784</v>
      </c>
      <c r="W353" s="7">
        <f>((_FV(Table1[[#This Row],[Company]],"Price")-_FV(Table1[[#This Row],[Company]],"52 week low",TRUE))/(Table1[year range]*_FV(Table1[[#This Row],[Company]],"Price")))</f>
        <v>0.42318307267709282</v>
      </c>
      <c r="X353" s="7">
        <f>((_FV(Table1[[#This Row],[Company]],"Price")-_FV(Table1[[#This Row],[Company]],"Low",TRUE))/(_FV(Table1[[#This Row],[Company]],"High",TRUE)-_FV(Table1[[#This Row],[Company]],"Low",TRUE)))</f>
        <v>0.63235294117647045</v>
      </c>
      <c r="Y353" s="3">
        <f>_FV(Table1[[#This Row],[Company]],"Previous close",TRUE)</f>
        <v>41.76</v>
      </c>
      <c r="Z353" s="17">
        <f>_FV(Table1[[#This Row],[Company]],"Change")</f>
        <v>7.0000000000000007E-2</v>
      </c>
      <c r="AA353" s="3">
        <f>_FV(Table1[[#This Row],[Company]],"Open")</f>
        <v>41.77</v>
      </c>
      <c r="AB353" s="1">
        <v>3.2313000000000001E-2</v>
      </c>
      <c r="AC353" s="6">
        <f>_FV(Table1[[#This Row],[Company]],"Volume")</f>
        <v>1705739</v>
      </c>
      <c r="AD353" s="6">
        <f>_FV(Table1[[#This Row],[Company]],"Volume average",TRUE)</f>
        <v>5933700.2419354804</v>
      </c>
      <c r="AE353" s="1" t="str">
        <f>_FV(Table1[[#This Row],[Company]],"Year founded",TRUE)</f>
        <v>1922</v>
      </c>
      <c r="AF353" s="6">
        <f>_FV(Table1[[#This Row],[Company]],"Shares outstanding",TRUE)</f>
        <v>301365565.85105401</v>
      </c>
      <c r="AG353" s="1" t="str">
        <f>_FV(Table1[[#This Row],[Company]],"Exchange")</f>
        <v>NYSE</v>
      </c>
      <c r="AH353" s="1" t="str">
        <f>_FV(Table1[[#This Row],[Company]],"Industry")</f>
        <v>Packaged Foods</v>
      </c>
    </row>
    <row r="354" spans="1:34" ht="16.5" x14ac:dyDescent="0.25">
      <c r="A354" s="1">
        <v>497</v>
      </c>
      <c r="B354" s="2" t="e" vm="358">
        <v>#VALUE!</v>
      </c>
      <c r="C354" s="1" t="str">
        <f>_FV(Table1[[#This Row],[Company]],"Ticker symbol",TRUE)</f>
        <v>EVHC</v>
      </c>
      <c r="D354" s="5">
        <f>_FV(Table1[[#This Row],[Company]],"P/E",TRUE)</f>
        <v>20.366599000000001</v>
      </c>
      <c r="E354" s="5">
        <f>_FV(Table1[[#This Row],[Company]],"Beta")</f>
        <v>0.35938700000000001</v>
      </c>
      <c r="F354" s="7">
        <f>ABS(_FV(Table1[[#This Row],[Company]],"Change (%)",TRUE)/_FV(Table1[[#This Row],[Company]],"Beta"))</f>
        <v>4.9946158319583061E-3</v>
      </c>
      <c r="G354" s="7">
        <f>_FV(Table1[[#This Row],[Company]],"Change (%)",TRUE)</f>
        <v>1.7949999999999999E-3</v>
      </c>
      <c r="H354" s="7">
        <f>_FV(Table1[[#This Row],[Company]],"Volume")/_FV(Table1[[#This Row],[Company]],"Volume average",TRUE)</f>
        <v>0.20919428038011342</v>
      </c>
      <c r="I354" s="7">
        <f>(Table1[% volume]/(Table1[[#Totals],[% volume]]))</f>
        <v>0.73978934190143153</v>
      </c>
      <c r="J354" s="7">
        <f>_FV(Table1[[#This Row],[Company]],"Volume")/_FV(Table1[[#This Row],[Company]],"Shares outstanding",TRUE)</f>
        <v>7.4242371460903371E-3</v>
      </c>
      <c r="K354" s="7">
        <f>(_FV(Table1[[#This Row],[Company]],"52 week high",TRUE)-_FV(Table1[[#This Row],[Company]],"52 week low",TRUE))/_FV(Table1[[#This Row],[Company]],"Price")</f>
        <v>0.71388577827547606</v>
      </c>
      <c r="L354" s="7">
        <f>(_FV(Table1[[#This Row],[Company]],"High",TRUE)-_FV(Table1[[#This Row],[Company]],"Low",TRUE))/_FV(Table1[[#This Row],[Company]],"Price")</f>
        <v>4.7032474804031546E-3</v>
      </c>
      <c r="M354" s="7">
        <f>(Table1[day range]/Table1[year range])</f>
        <v>6.5882352941176725E-3</v>
      </c>
      <c r="N354" s="9">
        <f>_FV(Table1[[#This Row],[Company]],"Market cap",TRUE)</f>
        <v>5404210030</v>
      </c>
      <c r="O354" s="9">
        <f>_FV(Table1[[#This Row],[Company]],"Previous close",TRUE)*_FV(Table1[[#This Row],[Company]],"Change (%)",TRUE)*_FV(Table1[[#This Row],[Company]],"Shares outstanding",TRUE)</f>
        <v>9700557.0038500056</v>
      </c>
      <c r="P354" s="7">
        <f>(_FV(Table1[[#This Row],[Company]],"Price")-_FV(Table1[[#This Row],[Company]],"52 week low",TRUE))/_FV(Table1[[#This Row],[Company]],"Price",TRUE)</f>
        <v>0.46763717805151173</v>
      </c>
      <c r="Q354" s="3">
        <f>_FV(Table1[[#This Row],[Company]],"52 week low",TRUE)</f>
        <v>23.77</v>
      </c>
      <c r="R354" s="3">
        <f>_FV(Table1[[#This Row],[Company]],"Low")</f>
        <v>44.49</v>
      </c>
      <c r="S354" s="14">
        <f>_FV(Table1[[#This Row],[Company]],"Price")</f>
        <v>44.65</v>
      </c>
      <c r="T354" s="3">
        <f>_FV(Table1[[#This Row],[Company]],"High")</f>
        <v>44.7</v>
      </c>
      <c r="U354" s="3">
        <f>_FV(Table1[[#This Row],[Company]],"52 week high",TRUE)</f>
        <v>55.645000000000003</v>
      </c>
      <c r="V354" s="7">
        <f>(_FV(Table1[[#This Row],[Company]],"52 week high",TRUE)-_FV(Table1[[#This Row],[Company]],"Price"))/_FV(Table1[[#This Row],[Company]],"Price",TRUE)</f>
        <v>0.24624860022396428</v>
      </c>
      <c r="W354" s="7">
        <f>((_FV(Table1[[#This Row],[Company]],"Price")-_FV(Table1[[#This Row],[Company]],"52 week low",TRUE))/(Table1[year range]*_FV(Table1[[#This Row],[Company]],"Price")))</f>
        <v>0.65505882352941169</v>
      </c>
      <c r="X354" s="7">
        <f>((_FV(Table1[[#This Row],[Company]],"Price")-_FV(Table1[[#This Row],[Company]],"Low",TRUE))/(_FV(Table1[[#This Row],[Company]],"High",TRUE)-_FV(Table1[[#This Row],[Company]],"Low",TRUE)))</f>
        <v>0.76190476190474254</v>
      </c>
      <c r="Y354" s="3">
        <f>_FV(Table1[[#This Row],[Company]],"Previous close",TRUE)</f>
        <v>44.57</v>
      </c>
      <c r="Z354" s="17">
        <f>_FV(Table1[[#This Row],[Company]],"Change")</f>
        <v>0.08</v>
      </c>
      <c r="AA354" s="3">
        <f>_FV(Table1[[#This Row],[Company]],"Open")</f>
        <v>44.61</v>
      </c>
      <c r="AB354" s="1">
        <v>2.2078E-2</v>
      </c>
      <c r="AC354" s="6">
        <f>_FV(Table1[[#This Row],[Company]],"Volume")</f>
        <v>900205</v>
      </c>
      <c r="AD354" s="6">
        <f>_FV(Table1[[#This Row],[Company]],"Volume average",TRUE)</f>
        <v>4303200.8253968302</v>
      </c>
      <c r="AE354" s="1" t="str">
        <f>_FV(Table1[[#This Row],[Company]],"Year founded",TRUE)</f>
        <v>1992</v>
      </c>
      <c r="AF354" s="6">
        <f>_FV(Table1[[#This Row],[Company]],"Shares outstanding",TRUE)</f>
        <v>121252188.243213</v>
      </c>
      <c r="AG354" s="1" t="str">
        <f>_FV(Table1[[#This Row],[Company]],"Exchange")</f>
        <v>NYSE</v>
      </c>
      <c r="AH354" s="1" t="str">
        <f>_FV(Table1[[#This Row],[Company]],"Industry")</f>
        <v>Medical Care</v>
      </c>
    </row>
    <row r="355" spans="1:34" ht="16.5" x14ac:dyDescent="0.25">
      <c r="A355" s="1">
        <v>255</v>
      </c>
      <c r="B355" s="2" t="e" vm="359">
        <v>#VALUE!</v>
      </c>
      <c r="C355" s="1" t="str">
        <f>_FV(Table1[[#This Row],[Company]],"Ticker symbol",TRUE)</f>
        <v>RF</v>
      </c>
      <c r="D355" s="5">
        <f>_FV(Table1[[#This Row],[Company]],"P/E",TRUE)</f>
        <v>17.064845999999999</v>
      </c>
      <c r="E355" s="5">
        <f>_FV(Table1[[#This Row],[Company]],"Beta")</f>
        <v>1.2770619999999999</v>
      </c>
      <c r="F355" s="7">
        <f>ABS(_FV(Table1[[#This Row],[Company]],"Change (%)",TRUE)/_FV(Table1[[#This Row],[Company]],"Beta"))</f>
        <v>1.4196648244172955E-3</v>
      </c>
      <c r="G355" s="7">
        <f>_FV(Table1[[#This Row],[Company]],"Change (%)",TRUE)</f>
        <v>1.8129999999999999E-3</v>
      </c>
      <c r="H355" s="7">
        <f>_FV(Table1[[#This Row],[Company]],"Volume")/_FV(Table1[[#This Row],[Company]],"Volume average",TRUE)</f>
        <v>0.34175858173863738</v>
      </c>
      <c r="I355" s="7">
        <f>(Table1[% volume]/(Table1[[#Totals],[% volume]]))</f>
        <v>1.2085863715498972</v>
      </c>
      <c r="J355" s="7">
        <f>_FV(Table1[[#This Row],[Company]],"Volume")/_FV(Table1[[#This Row],[Company]],"Shares outstanding",TRUE)</f>
        <v>3.1843085604363491E-3</v>
      </c>
      <c r="K355" s="7">
        <f>(_FV(Table1[[#This Row],[Company]],"52 week high",TRUE)-_FV(Table1[[#This Row],[Company]],"52 week low",TRUE))/_FV(Table1[[#This Row],[Company]],"Price")</f>
        <v>0.37141380201602486</v>
      </c>
      <c r="L355" s="7">
        <f>(_FV(Table1[[#This Row],[Company]],"High",TRUE)-_FV(Table1[[#This Row],[Company]],"Low",TRUE))/_FV(Table1[[#This Row],[Company]],"Price")</f>
        <v>1.0338588782631134E-2</v>
      </c>
      <c r="M355" s="7">
        <f>(Table1[day range]/Table1[year range])</f>
        <v>2.7835768963117503E-2</v>
      </c>
      <c r="N355" s="9">
        <f>_FV(Table1[[#This Row],[Company]],"Market cap",TRUE)</f>
        <v>21589320000</v>
      </c>
      <c r="O355" s="9">
        <f>_FV(Table1[[#This Row],[Company]],"Previous close",TRUE)*_FV(Table1[[#This Row],[Company]],"Change (%)",TRUE)*_FV(Table1[[#This Row],[Company]],"Shares outstanding",TRUE)</f>
        <v>39141437.160000175</v>
      </c>
      <c r="P355" s="7">
        <f>(_FV(Table1[[#This Row],[Company]],"Price")-_FV(Table1[[#This Row],[Company]],"52 week low",TRUE))/_FV(Table1[[#This Row],[Company]],"Price",TRUE)</f>
        <v>0.32669940553114496</v>
      </c>
      <c r="Q355" s="3">
        <f>_FV(Table1[[#This Row],[Company]],"52 week low",TRUE)</f>
        <v>13.025</v>
      </c>
      <c r="R355" s="3">
        <f>_FV(Table1[[#This Row],[Company]],"Low")</f>
        <v>19.190000000000001</v>
      </c>
      <c r="S355" s="14">
        <f>_FV(Table1[[#This Row],[Company]],"Price")</f>
        <v>19.344999999999999</v>
      </c>
      <c r="T355" s="3">
        <f>_FV(Table1[[#This Row],[Company]],"High")</f>
        <v>19.39</v>
      </c>
      <c r="U355" s="3">
        <f>_FV(Table1[[#This Row],[Company]],"52 week high",TRUE)</f>
        <v>20.21</v>
      </c>
      <c r="V355" s="7">
        <f>(_FV(Table1[[#This Row],[Company]],"52 week high",TRUE)-_FV(Table1[[#This Row],[Company]],"Price"))/_FV(Table1[[#This Row],[Company]],"Price",TRUE)</f>
        <v>4.4714396484879917E-2</v>
      </c>
      <c r="W355" s="7">
        <f>((_FV(Table1[[#This Row],[Company]],"Price")-_FV(Table1[[#This Row],[Company]],"52 week low",TRUE))/(Table1[year range]*_FV(Table1[[#This Row],[Company]],"Price")))</f>
        <v>0.87961029923451606</v>
      </c>
      <c r="X355" s="7">
        <f>((_FV(Table1[[#This Row],[Company]],"Price")-_FV(Table1[[#This Row],[Company]],"Low",TRUE))/(_FV(Table1[[#This Row],[Company]],"High",TRUE)-_FV(Table1[[#This Row],[Company]],"Low",TRUE)))</f>
        <v>0.7749999999999907</v>
      </c>
      <c r="Y355" s="3">
        <f>_FV(Table1[[#This Row],[Company]],"Previous close",TRUE)</f>
        <v>19.309999999999999</v>
      </c>
      <c r="Z355" s="17">
        <f>_FV(Table1[[#This Row],[Company]],"Change")</f>
        <v>3.5000000000000003E-2</v>
      </c>
      <c r="AA355" s="3">
        <f>_FV(Table1[[#This Row],[Company]],"Open")</f>
        <v>19.36</v>
      </c>
      <c r="AB355" s="1">
        <v>8.5374000000000005E-2</v>
      </c>
      <c r="AC355" s="6">
        <f>_FV(Table1[[#This Row],[Company]],"Volume")</f>
        <v>3560179</v>
      </c>
      <c r="AD355" s="6">
        <f>_FV(Table1[[#This Row],[Company]],"Volume average",TRUE)</f>
        <v>10417233.65625</v>
      </c>
      <c r="AE355" s="1" t="str">
        <f>_FV(Table1[[#This Row],[Company]],"Year founded",TRUE)</f>
        <v>2004</v>
      </c>
      <c r="AF355" s="6">
        <f>_FV(Table1[[#This Row],[Company]],"Shares outstanding",TRUE)</f>
        <v>1118038322.1129</v>
      </c>
      <c r="AG355" s="1" t="str">
        <f>_FV(Table1[[#This Row],[Company]],"Exchange")</f>
        <v>NYSE</v>
      </c>
      <c r="AH355" s="1" t="str">
        <f>_FV(Table1[[#This Row],[Company]],"Industry")</f>
        <v>Banks - Regional - US</v>
      </c>
    </row>
    <row r="356" spans="1:34" ht="16.5" x14ac:dyDescent="0.25">
      <c r="A356" s="1">
        <v>94</v>
      </c>
      <c r="B356" s="2" t="e" vm="360">
        <v>#VALUE!</v>
      </c>
      <c r="C356" s="1" t="str">
        <f>_FV(Table1[[#This Row],[Company]],"Ticker symbol",TRUE)</f>
        <v>AGN</v>
      </c>
      <c r="D356" s="5">
        <f>_FV(Table1[[#This Row],[Company]],"P/E",TRUE)</f>
        <v>-23.255814000000001</v>
      </c>
      <c r="E356" s="5">
        <f>_FV(Table1[[#This Row],[Company]],"Beta")</f>
        <v>1.162701</v>
      </c>
      <c r="F356" s="7">
        <f>ABS(_FV(Table1[[#This Row],[Company]],"Change (%)",TRUE)/_FV(Table1[[#This Row],[Company]],"Beta"))</f>
        <v>1.5747814786432628E-3</v>
      </c>
      <c r="G356" s="7">
        <f>_FV(Table1[[#This Row],[Company]],"Change (%)",TRUE)</f>
        <v>1.8310000000000002E-3</v>
      </c>
      <c r="H356" s="7">
        <f>_FV(Table1[[#This Row],[Company]],"Volume")/_FV(Table1[[#This Row],[Company]],"Volume average",TRUE)</f>
        <v>0.19009653381355321</v>
      </c>
      <c r="I356" s="7">
        <f>(Table1[% volume]/(Table1[[#Totals],[% volume]]))</f>
        <v>0.67225255581624666</v>
      </c>
      <c r="J356" s="7">
        <f>_FV(Table1[[#This Row],[Company]],"Volume")/_FV(Table1[[#This Row],[Company]],"Shares outstanding",TRUE)</f>
        <v>1.0944198127197566E-3</v>
      </c>
      <c r="K356" s="7">
        <f>(_FV(Table1[[#This Row],[Company]],"52 week high",TRUE)-_FV(Table1[[#This Row],[Company]],"52 week low",TRUE))/_FV(Table1[[#This Row],[Company]],"Price")</f>
        <v>0.53136085133827804</v>
      </c>
      <c r="L356" s="7">
        <f>(_FV(Table1[[#This Row],[Company]],"High",TRUE)-_FV(Table1[[#This Row],[Company]],"Low",TRUE))/_FV(Table1[[#This Row],[Company]],"Price")</f>
        <v>1.3597764162098253E-2</v>
      </c>
      <c r="M356" s="7">
        <f>(Table1[day range]/Table1[year range])</f>
        <v>2.559045162595459E-2</v>
      </c>
      <c r="N356" s="9">
        <f>_FV(Table1[[#This Row],[Company]],"Market cap",TRUE)</f>
        <v>63386493586.592003</v>
      </c>
      <c r="O356" s="9">
        <f>_FV(Table1[[#This Row],[Company]],"Previous close",TRUE)*_FV(Table1[[#This Row],[Company]],"Change (%)",TRUE)*_FV(Table1[[#This Row],[Company]],"Shares outstanding",TRUE)</f>
        <v>116060669.75704984</v>
      </c>
      <c r="P356" s="7">
        <f>(_FV(Table1[[#This Row],[Company]],"Price")-_FV(Table1[[#This Row],[Company]],"52 week low",TRUE))/_FV(Table1[[#This Row],[Company]],"Price",TRUE)</f>
        <v>0.23245189723745027</v>
      </c>
      <c r="Q356" s="3">
        <f>_FV(Table1[[#This Row],[Company]],"52 week low",TRUE)</f>
        <v>142.81</v>
      </c>
      <c r="R356" s="3">
        <f>_FV(Table1[[#This Row],[Company]],"Low")</f>
        <v>184.77</v>
      </c>
      <c r="S356" s="14">
        <f>_FV(Table1[[#This Row],[Company]],"Price")</f>
        <v>186.06</v>
      </c>
      <c r="T356" s="3">
        <f>_FV(Table1[[#This Row],[Company]],"High")</f>
        <v>187.3</v>
      </c>
      <c r="U356" s="3">
        <f>_FV(Table1[[#This Row],[Company]],"52 week high",TRUE)</f>
        <v>241.67500000000001</v>
      </c>
      <c r="V356" s="7">
        <f>(_FV(Table1[[#This Row],[Company]],"52 week high",TRUE)-_FV(Table1[[#This Row],[Company]],"Price"))/_FV(Table1[[#This Row],[Company]],"Price",TRUE)</f>
        <v>0.29890895410082774</v>
      </c>
      <c r="W356" s="7">
        <f>((_FV(Table1[[#This Row],[Company]],"Price")-_FV(Table1[[#This Row],[Company]],"52 week low",TRUE))/(Table1[year range]*_FV(Table1[[#This Row],[Company]],"Price")))</f>
        <v>0.43746523036463864</v>
      </c>
      <c r="X356" s="7">
        <f>((_FV(Table1[[#This Row],[Company]],"Price")-_FV(Table1[[#This Row],[Company]],"Low",TRUE))/(_FV(Table1[[#This Row],[Company]],"High",TRUE)-_FV(Table1[[#This Row],[Company]],"Low",TRUE)))</f>
        <v>0.5098814229248978</v>
      </c>
      <c r="Y356" s="3">
        <f>_FV(Table1[[#This Row],[Company]],"Previous close",TRUE)</f>
        <v>185.72</v>
      </c>
      <c r="Z356" s="17">
        <f>_FV(Table1[[#This Row],[Company]],"Change")</f>
        <v>0.34</v>
      </c>
      <c r="AA356" s="3">
        <f>_FV(Table1[[#This Row],[Company]],"Open")</f>
        <v>186.1</v>
      </c>
      <c r="AB356" s="1">
        <v>0.25001499999999999</v>
      </c>
      <c r="AC356" s="6">
        <f>_FV(Table1[[#This Row],[Company]],"Volume")</f>
        <v>373527</v>
      </c>
      <c r="AD356" s="6">
        <f>_FV(Table1[[#This Row],[Company]],"Volume average",TRUE)</f>
        <v>1964933.25</v>
      </c>
      <c r="AE356" s="1" t="str">
        <f>_FV(Table1[[#This Row],[Company]],"Year founded",TRUE)</f>
        <v>2013</v>
      </c>
      <c r="AF356" s="6">
        <f>_FV(Table1[[#This Row],[Company]],"Shares outstanding",TRUE)</f>
        <v>341301386.96205002</v>
      </c>
      <c r="AG356" s="1" t="str">
        <f>_FV(Table1[[#This Row],[Company]],"Exchange")</f>
        <v>NYSE</v>
      </c>
      <c r="AH356" s="1" t="str">
        <f>_FV(Table1[[#This Row],[Company]],"Industry")</f>
        <v>Drug Manufacturers - Specialty &amp; Generic</v>
      </c>
    </row>
    <row r="357" spans="1:34" ht="16.5" x14ac:dyDescent="0.25">
      <c r="A357" s="1">
        <v>207</v>
      </c>
      <c r="B357" s="2" t="e" vm="361">
        <v>#VALUE!</v>
      </c>
      <c r="C357" s="1" t="str">
        <f>_FV(Table1[[#This Row],[Company]],"Ticker symbol",TRUE)</f>
        <v>YUM</v>
      </c>
      <c r="D357" s="5">
        <f>_FV(Table1[[#This Row],[Company]],"P/E",TRUE)</f>
        <v>19.120459</v>
      </c>
      <c r="E357" s="5">
        <f>_FV(Table1[[#This Row],[Company]],"Beta")</f>
        <v>0.84028899999999995</v>
      </c>
      <c r="F357" s="7">
        <f>ABS(_FV(Table1[[#This Row],[Company]],"Change (%)",TRUE)/_FV(Table1[[#This Row],[Company]],"Beta"))</f>
        <v>2.1956731553072813E-3</v>
      </c>
      <c r="G357" s="7">
        <f>_FV(Table1[[#This Row],[Company]],"Change (%)",TRUE)</f>
        <v>1.8450000000000001E-3</v>
      </c>
      <c r="H357" s="7">
        <f>_FV(Table1[[#This Row],[Company]],"Volume")/_FV(Table1[[#This Row],[Company]],"Volume average",TRUE)</f>
        <v>0.14311094226963073</v>
      </c>
      <c r="I357" s="7">
        <f>(Table1[% volume]/(Table1[[#Totals],[% volume]]))</f>
        <v>0.50609390279777622</v>
      </c>
      <c r="J357" s="7">
        <f>_FV(Table1[[#This Row],[Company]],"Volume")/_FV(Table1[[#This Row],[Company]],"Shares outstanding",TRUE)</f>
        <v>9.017488020310791E-4</v>
      </c>
      <c r="K357" s="7">
        <f>(_FV(Table1[[#This Row],[Company]],"52 week high",TRUE)-_FV(Table1[[#This Row],[Company]],"52 week low",TRUE))/_FV(Table1[[#This Row],[Company]],"Price")</f>
        <v>0.18976310298269294</v>
      </c>
      <c r="L357" s="7">
        <f>(_FV(Table1[[#This Row],[Company]],"High",TRUE)-_FV(Table1[[#This Row],[Company]],"Low",TRUE))/_FV(Table1[[#This Row],[Company]],"Price")</f>
        <v>6.3827175647477108E-3</v>
      </c>
      <c r="M357" s="7">
        <f>(Table1[day range]/Table1[year range])</f>
        <v>3.3635187580853571E-2</v>
      </c>
      <c r="N357" s="9">
        <f>_FV(Table1[[#This Row],[Company]],"Market cap",TRUE)</f>
        <v>25925130000</v>
      </c>
      <c r="O357" s="9">
        <f>_FV(Table1[[#This Row],[Company]],"Previous close",TRUE)*_FV(Table1[[#This Row],[Company]],"Change (%)",TRUE)*_FV(Table1[[#This Row],[Company]],"Shares outstanding",TRUE)</f>
        <v>47831864.850000016</v>
      </c>
      <c r="P357" s="7">
        <f>(_FV(Table1[[#This Row],[Company]],"Price")-_FV(Table1[[#This Row],[Company]],"52 week low",TRUE))/_FV(Table1[[#This Row],[Company]],"Price",TRUE)</f>
        <v>0.1087516877378176</v>
      </c>
      <c r="Q357" s="3">
        <f>_FV(Table1[[#This Row],[Company]],"52 week low",TRUE)</f>
        <v>72.61</v>
      </c>
      <c r="R357" s="3">
        <f>_FV(Table1[[#This Row],[Company]],"Low")</f>
        <v>81.23</v>
      </c>
      <c r="S357" s="14">
        <f>_FV(Table1[[#This Row],[Company]],"Price")</f>
        <v>81.47</v>
      </c>
      <c r="T357" s="3">
        <f>_FV(Table1[[#This Row],[Company]],"High")</f>
        <v>81.75</v>
      </c>
      <c r="U357" s="3">
        <f>_FV(Table1[[#This Row],[Company]],"52 week high",TRUE)</f>
        <v>88.07</v>
      </c>
      <c r="V357" s="7">
        <f>(_FV(Table1[[#This Row],[Company]],"52 week high",TRUE)-_FV(Table1[[#This Row],[Company]],"Price"))/_FV(Table1[[#This Row],[Company]],"Price",TRUE)</f>
        <v>8.1011415244875346E-2</v>
      </c>
      <c r="W357" s="7">
        <f>((_FV(Table1[[#This Row],[Company]],"Price")-_FV(Table1[[#This Row],[Company]],"52 week low",TRUE))/(Table1[year range]*_FV(Table1[[#This Row],[Company]],"Price")))</f>
        <v>0.57309184993531714</v>
      </c>
      <c r="X357" s="7">
        <f>((_FV(Table1[[#This Row],[Company]],"Price")-_FV(Table1[[#This Row],[Company]],"Low",TRUE))/(_FV(Table1[[#This Row],[Company]],"High",TRUE)-_FV(Table1[[#This Row],[Company]],"Low",TRUE)))</f>
        <v>0.46153846153845524</v>
      </c>
      <c r="Y357" s="3">
        <f>_FV(Table1[[#This Row],[Company]],"Previous close",TRUE)</f>
        <v>81.319999999999993</v>
      </c>
      <c r="Z357" s="17">
        <f>_FV(Table1[[#This Row],[Company]],"Change")</f>
        <v>0.15</v>
      </c>
      <c r="AA357" s="3">
        <f>_FV(Table1[[#This Row],[Company]],"Open")</f>
        <v>81.349999999999994</v>
      </c>
      <c r="AB357" s="1">
        <v>0.105994</v>
      </c>
      <c r="AC357" s="6">
        <f>_FV(Table1[[#This Row],[Company]],"Volume")</f>
        <v>287481</v>
      </c>
      <c r="AD357" s="6">
        <f>_FV(Table1[[#This Row],[Company]],"Volume average",TRUE)</f>
        <v>2008798.17741935</v>
      </c>
      <c r="AE357" s="1" t="str">
        <f>_FV(Table1[[#This Row],[Company]],"Year founded",TRUE)</f>
        <v>1997</v>
      </c>
      <c r="AF357" s="6">
        <f>_FV(Table1[[#This Row],[Company]],"Shares outstanding",TRUE)</f>
        <v>318803861.28873599</v>
      </c>
      <c r="AG357" s="1" t="str">
        <f>_FV(Table1[[#This Row],[Company]],"Exchange")</f>
        <v>NYSE</v>
      </c>
      <c r="AH357" s="1" t="str">
        <f>_FV(Table1[[#This Row],[Company]],"Industry")</f>
        <v>Restaurants</v>
      </c>
    </row>
    <row r="358" spans="1:34" ht="16.5" x14ac:dyDescent="0.25">
      <c r="A358" s="1">
        <v>347</v>
      </c>
      <c r="B358" s="2" t="e" vm="362">
        <v>#VALUE!</v>
      </c>
      <c r="C358" s="1" t="str">
        <f>_FV(Table1[[#This Row],[Company]],"Ticker symbol",TRUE)</f>
        <v>TIF</v>
      </c>
      <c r="D358" s="5">
        <f>_FV(Table1[[#This Row],[Company]],"P/E",TRUE)</f>
        <v>40.48583</v>
      </c>
      <c r="E358" s="5">
        <f>_FV(Table1[[#This Row],[Company]],"Beta")</f>
        <v>1.77617</v>
      </c>
      <c r="F358" s="7">
        <f>ABS(_FV(Table1[[#This Row],[Company]],"Change (%)",TRUE)/_FV(Table1[[#This Row],[Company]],"Beta"))</f>
        <v>1.1096910768676421E-3</v>
      </c>
      <c r="G358" s="7">
        <f>_FV(Table1[[#This Row],[Company]],"Change (%)",TRUE)</f>
        <v>1.9710000000000001E-3</v>
      </c>
      <c r="H358" s="7">
        <f>_FV(Table1[[#This Row],[Company]],"Volume")/_FV(Table1[[#This Row],[Company]],"Volume average",TRUE)</f>
        <v>5.5134474397831305E-2</v>
      </c>
      <c r="I358" s="7">
        <f>(Table1[% volume]/(Table1[[#Totals],[% volume]]))</f>
        <v>0.19497615545099939</v>
      </c>
      <c r="J358" s="7">
        <f>_FV(Table1[[#This Row],[Company]],"Volume")/_FV(Table1[[#This Row],[Company]],"Shares outstanding",TRUE)</f>
        <v>6.3198905535737733E-4</v>
      </c>
      <c r="K358" s="7">
        <f>(_FV(Table1[[#This Row],[Company]],"52 week high",TRUE)-_FV(Table1[[#This Row],[Company]],"52 week low",TRUE))/_FV(Table1[[#This Row],[Company]],"Price")</f>
        <v>0.40423981933415881</v>
      </c>
      <c r="L358" s="7">
        <f>(_FV(Table1[[#This Row],[Company]],"High",TRUE)-_FV(Table1[[#This Row],[Company]],"Low",TRUE))/_FV(Table1[[#This Row],[Company]],"Price")</f>
        <v>8.4504990165367271E-3</v>
      </c>
      <c r="M358" s="7">
        <f>(Table1[day range]/Table1[year range])</f>
        <v>2.0904667507658983E-2</v>
      </c>
      <c r="N358" s="9">
        <f>_FV(Table1[[#This Row],[Company]],"Market cap",TRUE)</f>
        <v>16848256959.1</v>
      </c>
      <c r="O358" s="9">
        <f>_FV(Table1[[#This Row],[Company]],"Previous close",TRUE)*_FV(Table1[[#This Row],[Company]],"Change (%)",TRUE)*_FV(Table1[[#This Row],[Company]],"Shares outstanding",TRUE)</f>
        <v>33207914.466386203</v>
      </c>
      <c r="P358" s="7">
        <f>(_FV(Table1[[#This Row],[Company]],"Price")-_FV(Table1[[#This Row],[Company]],"52 week low",TRUE))/_FV(Table1[[#This Row],[Company]],"Price",TRUE)</f>
        <v>0.37240474976324034</v>
      </c>
      <c r="Q358" s="3">
        <f>_FV(Table1[[#This Row],[Company]],"52 week low",TRUE)</f>
        <v>86.15</v>
      </c>
      <c r="R358" s="3">
        <f>_FV(Table1[[#This Row],[Company]],"Low")</f>
        <v>136.72</v>
      </c>
      <c r="S358" s="14">
        <f>_FV(Table1[[#This Row],[Company]],"Price")</f>
        <v>137.27000000000001</v>
      </c>
      <c r="T358" s="3">
        <f>_FV(Table1[[#This Row],[Company]],"High")</f>
        <v>137.88</v>
      </c>
      <c r="U358" s="3">
        <f>_FV(Table1[[#This Row],[Company]],"52 week high",TRUE)</f>
        <v>141.63999999999999</v>
      </c>
      <c r="V358" s="7">
        <f>(_FV(Table1[[#This Row],[Company]],"52 week high",TRUE)-_FV(Table1[[#This Row],[Company]],"Price"))/_FV(Table1[[#This Row],[Company]],"Price",TRUE)</f>
        <v>3.1835069570918452E-2</v>
      </c>
      <c r="W358" s="7">
        <f>((_FV(Table1[[#This Row],[Company]],"Price")-_FV(Table1[[#This Row],[Company]],"52 week low",TRUE))/(Table1[year range]*_FV(Table1[[#This Row],[Company]],"Price")))</f>
        <v>0.92124707154442276</v>
      </c>
      <c r="X358" s="7">
        <f>((_FV(Table1[[#This Row],[Company]],"Price")-_FV(Table1[[#This Row],[Company]],"Low",TRUE))/(_FV(Table1[[#This Row],[Company]],"High",TRUE)-_FV(Table1[[#This Row],[Company]],"Low",TRUE)))</f>
        <v>0.47413793103449398</v>
      </c>
      <c r="Y358" s="3">
        <f>_FV(Table1[[#This Row],[Company]],"Previous close",TRUE)</f>
        <v>137</v>
      </c>
      <c r="Z358" s="17">
        <f>_FV(Table1[[#This Row],[Company]],"Change")</f>
        <v>0.27</v>
      </c>
      <c r="AA358" s="3">
        <f>_FV(Table1[[#This Row],[Company]],"Open")</f>
        <v>137.37</v>
      </c>
      <c r="AB358" s="1">
        <v>5.8839000000000002E-2</v>
      </c>
      <c r="AC358" s="6">
        <f>_FV(Table1[[#This Row],[Company]],"Volume")</f>
        <v>77722</v>
      </c>
      <c r="AD358" s="6">
        <f>_FV(Table1[[#This Row],[Company]],"Volume average",TRUE)</f>
        <v>1409680.6190476201</v>
      </c>
      <c r="AE358" s="1" t="str">
        <f>_FV(Table1[[#This Row],[Company]],"Year founded",TRUE)</f>
        <v>1868</v>
      </c>
      <c r="AF358" s="6">
        <f>_FV(Table1[[#This Row],[Company]],"Shares outstanding",TRUE)</f>
        <v>122979977.80365001</v>
      </c>
      <c r="AG358" s="1" t="str">
        <f>_FV(Table1[[#This Row],[Company]],"Exchange")</f>
        <v>NYSE</v>
      </c>
      <c r="AH358" s="1" t="str">
        <f>_FV(Table1[[#This Row],[Company]],"Industry")</f>
        <v>Luxury Goods</v>
      </c>
    </row>
    <row r="359" spans="1:34" ht="16.5" x14ac:dyDescent="0.25">
      <c r="A359" s="1">
        <v>210</v>
      </c>
      <c r="B359" s="2" t="e" vm="363">
        <v>#VALUE!</v>
      </c>
      <c r="C359" s="1" t="str">
        <f>_FV(Table1[[#This Row],[Company]],"Ticker symbol",TRUE)</f>
        <v>DG</v>
      </c>
      <c r="D359" s="5">
        <f>_FV(Table1[[#This Row],[Company]],"P/E",TRUE)</f>
        <v>16.528925999999998</v>
      </c>
      <c r="E359" s="5">
        <f>_FV(Table1[[#This Row],[Company]],"Beta")</f>
        <v>0.90504099999999998</v>
      </c>
      <c r="F359" s="7">
        <f>ABS(_FV(Table1[[#This Row],[Company]],"Change (%)",TRUE)/_FV(Table1[[#This Row],[Company]],"Beta"))</f>
        <v>2.1899560351409495E-3</v>
      </c>
      <c r="G359" s="7">
        <f>_FV(Table1[[#This Row],[Company]],"Change (%)",TRUE)</f>
        <v>1.9819999999999998E-3</v>
      </c>
      <c r="H359" s="7">
        <f>_FV(Table1[[#This Row],[Company]],"Volume")/_FV(Table1[[#This Row],[Company]],"Volume average",TRUE)</f>
        <v>0.16369022100674774</v>
      </c>
      <c r="I359" s="7">
        <f>(Table1[% volume]/(Table1[[#Totals],[% volume]]))</f>
        <v>0.57886994163628924</v>
      </c>
      <c r="J359" s="7">
        <f>_FV(Table1[[#This Row],[Company]],"Volume")/_FV(Table1[[#This Row],[Company]],"Shares outstanding",TRUE)</f>
        <v>1.4792494763171259E-3</v>
      </c>
      <c r="K359" s="7">
        <f>(_FV(Table1[[#This Row],[Company]],"52 week high",TRUE)-_FV(Table1[[#This Row],[Company]],"52 week low",TRUE))/_FV(Table1[[#This Row],[Company]],"Price")</f>
        <v>0.3512310886977158</v>
      </c>
      <c r="L359" s="7">
        <f>(_FV(Table1[[#This Row],[Company]],"High",TRUE)-_FV(Table1[[#This Row],[Company]],"Low",TRUE))/_FV(Table1[[#This Row],[Company]],"Price")</f>
        <v>6.7714822505685326E-3</v>
      </c>
      <c r="M359" s="7">
        <f>(Table1[day range]/Table1[year range])</f>
        <v>1.9279279279279159E-2</v>
      </c>
      <c r="N359" s="9">
        <f>_FV(Table1[[#This Row],[Company]],"Market cap",TRUE)</f>
        <v>27063441529.599998</v>
      </c>
      <c r="O359" s="9">
        <f>_FV(Table1[[#This Row],[Company]],"Previous close",TRUE)*_FV(Table1[[#This Row],[Company]],"Change (%)",TRUE)*_FV(Table1[[#This Row],[Company]],"Shares outstanding",TRUE)</f>
        <v>53639741.111667261</v>
      </c>
      <c r="P359" s="7">
        <f>(_FV(Table1[[#This Row],[Company]],"Price")-_FV(Table1[[#This Row],[Company]],"52 week low",TRUE))/_FV(Table1[[#This Row],[Company]],"Price",TRUE)</f>
        <v>0.30485513695243743</v>
      </c>
      <c r="Q359" s="3">
        <f>_FV(Table1[[#This Row],[Company]],"52 week low",TRUE)</f>
        <v>70.3</v>
      </c>
      <c r="R359" s="3">
        <f>_FV(Table1[[#This Row],[Company]],"Low")</f>
        <v>100.62520000000001</v>
      </c>
      <c r="S359" s="14">
        <f>_FV(Table1[[#This Row],[Company]],"Price")</f>
        <v>101.13</v>
      </c>
      <c r="T359" s="3">
        <f>_FV(Table1[[#This Row],[Company]],"High")</f>
        <v>101.31</v>
      </c>
      <c r="U359" s="3">
        <f>_FV(Table1[[#This Row],[Company]],"52 week high",TRUE)</f>
        <v>105.82</v>
      </c>
      <c r="V359" s="7">
        <f>(_FV(Table1[[#This Row],[Company]],"52 week high",TRUE)-_FV(Table1[[#This Row],[Company]],"Price"))/_FV(Table1[[#This Row],[Company]],"Price",TRUE)</f>
        <v>4.6375951745278338E-2</v>
      </c>
      <c r="W359" s="7">
        <f>((_FV(Table1[[#This Row],[Company]],"Price")-_FV(Table1[[#This Row],[Company]],"52 week low",TRUE))/(Table1[year range]*_FV(Table1[[#This Row],[Company]],"Price")))</f>
        <v>0.86796171171171177</v>
      </c>
      <c r="X359" s="7">
        <f>((_FV(Table1[[#This Row],[Company]],"Price")-_FV(Table1[[#This Row],[Company]],"Low",TRUE))/(_FV(Table1[[#This Row],[Company]],"High",TRUE)-_FV(Table1[[#This Row],[Company]],"Low",TRUE)))</f>
        <v>0.73714953271026873</v>
      </c>
      <c r="Y359" s="3">
        <f>_FV(Table1[[#This Row],[Company]],"Previous close",TRUE)</f>
        <v>100.93</v>
      </c>
      <c r="Z359" s="17">
        <f>_FV(Table1[[#This Row],[Company]],"Change")</f>
        <v>0.2</v>
      </c>
      <c r="AA359" s="3">
        <f>_FV(Table1[[#This Row],[Company]],"Open")</f>
        <v>100.78</v>
      </c>
      <c r="AB359" s="1">
        <v>0.104669</v>
      </c>
      <c r="AC359" s="6">
        <f>_FV(Table1[[#This Row],[Company]],"Volume")</f>
        <v>396647</v>
      </c>
      <c r="AD359" s="6">
        <f>_FV(Table1[[#This Row],[Company]],"Volume average",TRUE)</f>
        <v>2423156.359375</v>
      </c>
      <c r="AE359" s="1" t="str">
        <f>_FV(Table1[[#This Row],[Company]],"Year founded",TRUE)</f>
        <v>1955</v>
      </c>
      <c r="AF359" s="6">
        <f>_FV(Table1[[#This Row],[Company]],"Shares outstanding",TRUE)</f>
        <v>268140706.723472</v>
      </c>
      <c r="AG359" s="1" t="str">
        <f>_FV(Table1[[#This Row],[Company]],"Exchange")</f>
        <v>NYSE</v>
      </c>
      <c r="AH359" s="1" t="str">
        <f>_FV(Table1[[#This Row],[Company]],"Industry")</f>
        <v>Discount Stores</v>
      </c>
    </row>
    <row r="360" spans="1:34" ht="16.5" x14ac:dyDescent="0.25">
      <c r="A360" s="1">
        <v>140</v>
      </c>
      <c r="B360" s="2" t="e" vm="364">
        <v>#VALUE!</v>
      </c>
      <c r="C360" s="1" t="str">
        <f>_FV(Table1[[#This Row],[Company]],"Ticker symbol",TRUE)</f>
        <v>EXC</v>
      </c>
      <c r="D360" s="5">
        <f>_FV(Table1[[#This Row],[Company]],"P/E",TRUE)</f>
        <v>10.764263</v>
      </c>
      <c r="E360" s="5">
        <f>_FV(Table1[[#This Row],[Company]],"Beta")</f>
        <v>0.200824</v>
      </c>
      <c r="F360" s="7">
        <f>ABS(_FV(Table1[[#This Row],[Company]],"Change (%)",TRUE)/_FV(Table1[[#This Row],[Company]],"Beta"))</f>
        <v>9.8992152332390559E-3</v>
      </c>
      <c r="G360" s="7">
        <f>_FV(Table1[[#This Row],[Company]],"Change (%)",TRUE)</f>
        <v>1.9880000000000002E-3</v>
      </c>
      <c r="H360" s="7">
        <f>_FV(Table1[[#This Row],[Company]],"Volume")/_FV(Table1[[#This Row],[Company]],"Volume average",TRUE)</f>
        <v>0.18067760663612853</v>
      </c>
      <c r="I360" s="7">
        <f>(Table1[% volume]/(Table1[[#Totals],[% volume]]))</f>
        <v>0.63894370088319885</v>
      </c>
      <c r="J360" s="7">
        <f>_FV(Table1[[#This Row],[Company]],"Volume")/_FV(Table1[[#This Row],[Company]],"Shares outstanding",TRUE)</f>
        <v>1.0475855654550011E-3</v>
      </c>
      <c r="K360" s="7">
        <f>(_FV(Table1[[#This Row],[Company]],"52 week high",TRUE)-_FV(Table1[[#This Row],[Company]],"52 week low",TRUE))/_FV(Table1[[#This Row],[Company]],"Price")</f>
        <v>0.17805600933488913</v>
      </c>
      <c r="L360" s="7">
        <f>(_FV(Table1[[#This Row],[Company]],"High",TRUE)-_FV(Table1[[#This Row],[Company]],"Low",TRUE))/_FV(Table1[[#This Row],[Company]],"Price")</f>
        <v>9.8016336056009727E-3</v>
      </c>
      <c r="M360" s="7">
        <f>(Table1[day range]/Table1[year range])</f>
        <v>5.5048035964717058E-2</v>
      </c>
      <c r="N360" s="9">
        <f>_FV(Table1[[#This Row],[Company]],"Market cap",TRUE)</f>
        <v>41292511467.75</v>
      </c>
      <c r="O360" s="9">
        <f>_FV(Table1[[#This Row],[Company]],"Previous close",TRUE)*_FV(Table1[[#This Row],[Company]],"Change (%)",TRUE)*_FV(Table1[[#This Row],[Company]],"Shares outstanding",TRUE)</f>
        <v>82089512.797886997</v>
      </c>
      <c r="P360" s="7">
        <f>(_FV(Table1[[#This Row],[Company]],"Price")-_FV(Table1[[#This Row],[Company]],"52 week low",TRUE))/_FV(Table1[[#This Row],[Company]],"Price",TRUE)</f>
        <v>0.16989498249708287</v>
      </c>
      <c r="Q360" s="3">
        <f>_FV(Table1[[#This Row],[Company]],"52 week low",TRUE)</f>
        <v>35.57</v>
      </c>
      <c r="R360" s="3">
        <f>_FV(Table1[[#This Row],[Company]],"Low")</f>
        <v>42.5</v>
      </c>
      <c r="S360" s="14">
        <f>_FV(Table1[[#This Row],[Company]],"Price")</f>
        <v>42.85</v>
      </c>
      <c r="T360" s="3">
        <f>_FV(Table1[[#This Row],[Company]],"High")</f>
        <v>42.92</v>
      </c>
      <c r="U360" s="3">
        <f>_FV(Table1[[#This Row],[Company]],"52 week high",TRUE)</f>
        <v>43.1997</v>
      </c>
      <c r="V360" s="7">
        <f>(_FV(Table1[[#This Row],[Company]],"52 week high",TRUE)-_FV(Table1[[#This Row],[Company]],"Price"))/_FV(Table1[[#This Row],[Company]],"Price",TRUE)</f>
        <v>8.1610268378062671E-3</v>
      </c>
      <c r="W360" s="7">
        <f>((_FV(Table1[[#This Row],[Company]],"Price")-_FV(Table1[[#This Row],[Company]],"52 week low",TRUE))/(Table1[year range]*_FV(Table1[[#This Row],[Company]],"Price")))</f>
        <v>0.95416595672175852</v>
      </c>
      <c r="X360" s="7">
        <f>((_FV(Table1[[#This Row],[Company]],"Price")-_FV(Table1[[#This Row],[Company]],"Low",TRUE))/(_FV(Table1[[#This Row],[Company]],"High",TRUE)-_FV(Table1[[#This Row],[Company]],"Low",TRUE)))</f>
        <v>0.83333333333333337</v>
      </c>
      <c r="Y360" s="3">
        <f>_FV(Table1[[#This Row],[Company]],"Previous close",TRUE)</f>
        <v>42.765000000000001</v>
      </c>
      <c r="Z360" s="17">
        <f>_FV(Table1[[#This Row],[Company]],"Change")</f>
        <v>8.5000000000000006E-2</v>
      </c>
      <c r="AA360" s="3">
        <f>_FV(Table1[[#This Row],[Company]],"Open")</f>
        <v>42.7</v>
      </c>
      <c r="AB360" s="1">
        <v>0.169461</v>
      </c>
      <c r="AC360" s="6">
        <f>_FV(Table1[[#This Row],[Company]],"Volume")</f>
        <v>1011515</v>
      </c>
      <c r="AD360" s="6">
        <f>_FV(Table1[[#This Row],[Company]],"Volume average",TRUE)</f>
        <v>5598452.5079365103</v>
      </c>
      <c r="AE360" s="1" t="str">
        <f>_FV(Table1[[#This Row],[Company]],"Year founded",TRUE)</f>
        <v>1999</v>
      </c>
      <c r="AF360" s="6">
        <f>_FV(Table1[[#This Row],[Company]],"Shares outstanding",TRUE)</f>
        <v>965567905.24377406</v>
      </c>
      <c r="AG360" s="1" t="str">
        <f>_FV(Table1[[#This Row],[Company]],"Exchange")</f>
        <v>NYSE</v>
      </c>
      <c r="AH360" s="1" t="str">
        <f>_FV(Table1[[#This Row],[Company]],"Industry")</f>
        <v>Utilities - Diversified</v>
      </c>
    </row>
    <row r="361" spans="1:34" ht="16.5" x14ac:dyDescent="0.25">
      <c r="A361" s="1">
        <v>107</v>
      </c>
      <c r="B361" s="2" t="e" vm="365">
        <v>#VALUE!</v>
      </c>
      <c r="C361" s="1" t="str">
        <f>_FV(Table1[[#This Row],[Company]],"Ticker symbol",TRUE)</f>
        <v>CHTR</v>
      </c>
      <c r="D361" s="5">
        <f>_FV(Table1[[#This Row],[Company]],"P/E",TRUE)</f>
        <v>8.6132639999999991</v>
      </c>
      <c r="E361" s="5">
        <f>_FV(Table1[[#This Row],[Company]],"Beta")</f>
        <v>1.252437</v>
      </c>
      <c r="F361" s="7">
        <f>ABS(_FV(Table1[[#This Row],[Company]],"Change (%)",TRUE)/_FV(Table1[[#This Row],[Company]],"Beta"))</f>
        <v>1.612855576767534E-3</v>
      </c>
      <c r="G361" s="7">
        <f>_FV(Table1[[#This Row],[Company]],"Change (%)",TRUE)</f>
        <v>2.0200000000000001E-3</v>
      </c>
      <c r="H361" s="7">
        <f>_FV(Table1[[#This Row],[Company]],"Volume")/_FV(Table1[[#This Row],[Company]],"Volume average",TRUE)</f>
        <v>0.18979752784913165</v>
      </c>
      <c r="I361" s="7">
        <f>(Table1[% volume]/(Table1[[#Totals],[% volume]]))</f>
        <v>0.67119515871513036</v>
      </c>
      <c r="J361" s="7">
        <f>_FV(Table1[[#This Row],[Company]],"Volume")/_FV(Table1[[#This Row],[Company]],"Shares outstanding",TRUE)</f>
        <v>1.188758986871735E-3</v>
      </c>
      <c r="K361" s="7">
        <f>(_FV(Table1[[#This Row],[Company]],"52 week high",TRUE)-_FV(Table1[[#This Row],[Company]],"52 week low",TRUE))/_FV(Table1[[#This Row],[Company]],"Price")</f>
        <v>0.5332773391567277</v>
      </c>
      <c r="L361" s="7">
        <f>(_FV(Table1[[#This Row],[Company]],"High",TRUE)-_FV(Table1[[#This Row],[Company]],"Low",TRUE))/_FV(Table1[[#This Row],[Company]],"Price")</f>
        <v>5.9465815555181656E-3</v>
      </c>
      <c r="M361" s="7">
        <f>(Table1[day range]/Table1[year range])</f>
        <v>1.1151011151011038E-2</v>
      </c>
      <c r="N361" s="9">
        <f>_FV(Table1[[#This Row],[Company]],"Market cap",TRUE)</f>
        <v>68988794327.279999</v>
      </c>
      <c r="O361" s="9">
        <f>_FV(Table1[[#This Row],[Company]],"Previous close",TRUE)*_FV(Table1[[#This Row],[Company]],"Change (%)",TRUE)*_FV(Table1[[#This Row],[Company]],"Shares outstanding",TRUE)</f>
        <v>139357364.54110584</v>
      </c>
      <c r="P361" s="7">
        <f>(_FV(Table1[[#This Row],[Company]],"Price")-_FV(Table1[[#This Row],[Company]],"52 week low",TRUE))/_FV(Table1[[#This Row],[Company]],"Price",TRUE)</f>
        <v>0.15975138585587095</v>
      </c>
      <c r="Q361" s="3">
        <f>_FV(Table1[[#This Row],[Company]],"52 week low",TRUE)</f>
        <v>250.1</v>
      </c>
      <c r="R361" s="3">
        <f>_FV(Table1[[#This Row],[Company]],"Low")</f>
        <v>296.24</v>
      </c>
      <c r="S361" s="14">
        <f>_FV(Table1[[#This Row],[Company]],"Price")</f>
        <v>297.64999999999998</v>
      </c>
      <c r="T361" s="3">
        <f>_FV(Table1[[#This Row],[Company]],"High")</f>
        <v>298.01</v>
      </c>
      <c r="U361" s="3">
        <f>_FV(Table1[[#This Row],[Company]],"52 week high",TRUE)</f>
        <v>408.83</v>
      </c>
      <c r="V361" s="7">
        <f>(_FV(Table1[[#This Row],[Company]],"52 week high",TRUE)-_FV(Table1[[#This Row],[Company]],"Price"))/_FV(Table1[[#This Row],[Company]],"Price",TRUE)</f>
        <v>0.37352595330085675</v>
      </c>
      <c r="W361" s="7">
        <f>((_FV(Table1[[#This Row],[Company]],"Price")-_FV(Table1[[#This Row],[Company]],"52 week low",TRUE))/(Table1[year range]*_FV(Table1[[#This Row],[Company]],"Price")))</f>
        <v>0.29956529956529948</v>
      </c>
      <c r="X361" s="7">
        <f>((_FV(Table1[[#This Row],[Company]],"Price")-_FV(Table1[[#This Row],[Company]],"Low",TRUE))/(_FV(Table1[[#This Row],[Company]],"High",TRUE)-_FV(Table1[[#This Row],[Company]],"Low",TRUE)))</f>
        <v>0.79661016949151564</v>
      </c>
      <c r="Y361" s="3">
        <f>_FV(Table1[[#This Row],[Company]],"Previous close",TRUE)</f>
        <v>297.05</v>
      </c>
      <c r="Z361" s="17">
        <f>_FV(Table1[[#This Row],[Company]],"Change")</f>
        <v>0.6</v>
      </c>
      <c r="AA361" s="3">
        <f>_FV(Table1[[#This Row],[Company]],"Open")</f>
        <v>297.86</v>
      </c>
      <c r="AB361" s="1">
        <v>0.22074299999999999</v>
      </c>
      <c r="AC361" s="6">
        <f>_FV(Table1[[#This Row],[Company]],"Volume")</f>
        <v>276085</v>
      </c>
      <c r="AD361" s="6">
        <f>_FV(Table1[[#This Row],[Company]],"Volume average",TRUE)</f>
        <v>1454629.0625</v>
      </c>
      <c r="AE361" s="1" t="str">
        <f>_FV(Table1[[#This Row],[Company]],"Year founded",TRUE)</f>
        <v>1999</v>
      </c>
      <c r="AF361" s="6">
        <f>_FV(Table1[[#This Row],[Company]],"Shares outstanding",TRUE)</f>
        <v>232246404.06423199</v>
      </c>
      <c r="AG361" s="1" t="str">
        <f>_FV(Table1[[#This Row],[Company]],"Exchange")</f>
        <v>NASDAQ</v>
      </c>
      <c r="AH361" s="1" t="str">
        <f>_FV(Table1[[#This Row],[Company]],"Industry")</f>
        <v>Pay TV</v>
      </c>
    </row>
    <row r="362" spans="1:34" ht="16.5" x14ac:dyDescent="0.25">
      <c r="A362" s="1">
        <v>402</v>
      </c>
      <c r="B362" s="2" t="e" vm="366">
        <v>#VALUE!</v>
      </c>
      <c r="C362" s="1" t="str">
        <f>_FV(Table1[[#This Row],[Company]],"Ticker symbol",TRUE)</f>
        <v>ADS</v>
      </c>
      <c r="D362" s="5">
        <f>_FV(Table1[[#This Row],[Company]],"P/E",TRUE)</f>
        <v>15.748030999999999</v>
      </c>
      <c r="E362" s="5">
        <f>_FV(Table1[[#This Row],[Company]],"Beta")</f>
        <v>1.7148699999999999</v>
      </c>
      <c r="F362" s="7">
        <f>ABS(_FV(Table1[[#This Row],[Company]],"Change (%)",TRUE)/_FV(Table1[[#This Row],[Company]],"Beta"))</f>
        <v>1.1913439502702831E-3</v>
      </c>
      <c r="G362" s="7">
        <f>_FV(Table1[[#This Row],[Company]],"Change (%)",TRUE)</f>
        <v>2.0430000000000001E-3</v>
      </c>
      <c r="H362" s="7">
        <f>_FV(Table1[[#This Row],[Company]],"Volume")/_FV(Table1[[#This Row],[Company]],"Volume average",TRUE)</f>
        <v>0.14312118924227019</v>
      </c>
      <c r="I362" s="7">
        <f>(Table1[% volume]/(Table1[[#Totals],[% volume]]))</f>
        <v>0.50613013993165801</v>
      </c>
      <c r="J362" s="7">
        <f>_FV(Table1[[#This Row],[Company]],"Volume")/_FV(Table1[[#This Row],[Company]],"Shares outstanding",TRUE)</f>
        <v>1.3268768584395222E-3</v>
      </c>
      <c r="K362" s="7">
        <f>(_FV(Table1[[#This Row],[Company]],"52 week high",TRUE)-_FV(Table1[[#This Row],[Company]],"52 week low",TRUE))/_FV(Table1[[#This Row],[Company]],"Price")</f>
        <v>0.37449559595608961</v>
      </c>
      <c r="L362" s="7">
        <f>(_FV(Table1[[#This Row],[Company]],"High",TRUE)-_FV(Table1[[#This Row],[Company]],"Low",TRUE))/_FV(Table1[[#This Row],[Company]],"Price")</f>
        <v>1.2127391851434095E-2</v>
      </c>
      <c r="M362" s="7">
        <f>(Table1[day range]/Table1[year range])</f>
        <v>3.2383269609547176E-2</v>
      </c>
      <c r="N362" s="9">
        <f>_FV(Table1[[#This Row],[Company]],"Market cap",TRUE)</f>
        <v>12776845034.389999</v>
      </c>
      <c r="O362" s="9">
        <f>_FV(Table1[[#This Row],[Company]],"Previous close",TRUE)*_FV(Table1[[#This Row],[Company]],"Change (%)",TRUE)*_FV(Table1[[#This Row],[Company]],"Shares outstanding",TRUE)</f>
        <v>26103094.405258752</v>
      </c>
      <c r="P362" s="7">
        <f>(_FV(Table1[[#This Row],[Company]],"Price")-_FV(Table1[[#This Row],[Company]],"52 week low",TRUE))/_FV(Table1[[#This Row],[Company]],"Price",TRUE)</f>
        <v>0.16683299344817107</v>
      </c>
      <c r="Q362" s="3">
        <f>_FV(Table1[[#This Row],[Company]],"52 week low",TRUE)</f>
        <v>192.02</v>
      </c>
      <c r="R362" s="3">
        <f>_FV(Table1[[#This Row],[Company]],"Low")</f>
        <v>229.54</v>
      </c>
      <c r="S362" s="14">
        <f>_FV(Table1[[#This Row],[Company]],"Price")</f>
        <v>230.47</v>
      </c>
      <c r="T362" s="3">
        <f>_FV(Table1[[#This Row],[Company]],"High")</f>
        <v>232.33500000000001</v>
      </c>
      <c r="U362" s="3">
        <f>_FV(Table1[[#This Row],[Company]],"52 week high",TRUE)</f>
        <v>278.33</v>
      </c>
      <c r="V362" s="7">
        <f>(_FV(Table1[[#This Row],[Company]],"52 week high",TRUE)-_FV(Table1[[#This Row],[Company]],"Price"))/_FV(Table1[[#This Row],[Company]],"Price",TRUE)</f>
        <v>0.20766260250791854</v>
      </c>
      <c r="W362" s="7">
        <f>((_FV(Table1[[#This Row],[Company]],"Price")-_FV(Table1[[#This Row],[Company]],"52 week low",TRUE))/(Table1[year range]*_FV(Table1[[#This Row],[Company]],"Price")))</f>
        <v>0.44548719731201486</v>
      </c>
      <c r="X362" s="7">
        <f>((_FV(Table1[[#This Row],[Company]],"Price")-_FV(Table1[[#This Row],[Company]],"Low",TRUE))/(_FV(Table1[[#This Row],[Company]],"High",TRUE)-_FV(Table1[[#This Row],[Company]],"Low",TRUE)))</f>
        <v>0.33273703041144959</v>
      </c>
      <c r="Y362" s="3">
        <f>_FV(Table1[[#This Row],[Company]],"Previous close",TRUE)</f>
        <v>230</v>
      </c>
      <c r="Z362" s="17">
        <f>_FV(Table1[[#This Row],[Company]],"Change")</f>
        <v>0.47</v>
      </c>
      <c r="AA362" s="3">
        <f>_FV(Table1[[#This Row],[Company]],"Open")</f>
        <v>230.65</v>
      </c>
      <c r="AB362" s="1">
        <v>4.6330000000000003E-2</v>
      </c>
      <c r="AC362" s="6">
        <f>_FV(Table1[[#This Row],[Company]],"Volume")</f>
        <v>73710</v>
      </c>
      <c r="AD362" s="6">
        <f>_FV(Table1[[#This Row],[Company]],"Volume average",TRUE)</f>
        <v>515018.079365079</v>
      </c>
      <c r="AE362" s="1" t="str">
        <f>_FV(Table1[[#This Row],[Company]],"Year founded",TRUE)</f>
        <v>1996</v>
      </c>
      <c r="AF362" s="6">
        <f>_FV(Table1[[#This Row],[Company]],"Shares outstanding",TRUE)</f>
        <v>55551500.149521701</v>
      </c>
      <c r="AG362" s="1" t="str">
        <f>_FV(Table1[[#This Row],[Company]],"Exchange")</f>
        <v>NYSE</v>
      </c>
      <c r="AH362" s="1" t="str">
        <f>_FV(Table1[[#This Row],[Company]],"Industry")</f>
        <v>Credit Services</v>
      </c>
    </row>
    <row r="363" spans="1:34" ht="16.5" x14ac:dyDescent="0.25">
      <c r="A363" s="1">
        <v>39</v>
      </c>
      <c r="B363" s="2" t="e" vm="367">
        <v>#VALUE!</v>
      </c>
      <c r="C363" s="1" t="str">
        <f>_FV(Table1[[#This Row],[Company]],"Ticker symbol",TRUE)</f>
        <v>WMT</v>
      </c>
      <c r="D363" s="5">
        <f>_FV(Table1[[#This Row],[Company]],"P/E",TRUE)</f>
        <v>29.850746000000001</v>
      </c>
      <c r="E363" s="5">
        <f>_FV(Table1[[#This Row],[Company]],"Beta")</f>
        <v>0.521895</v>
      </c>
      <c r="F363" s="7">
        <f>ABS(_FV(Table1[[#This Row],[Company]],"Change (%)",TRUE)/_FV(Table1[[#This Row],[Company]],"Beta"))</f>
        <v>4.0544553981164801E-3</v>
      </c>
      <c r="G363" s="7">
        <f>_FV(Table1[[#This Row],[Company]],"Change (%)",TRUE)</f>
        <v>2.1160000000000003E-3</v>
      </c>
      <c r="H363" s="7">
        <f>_FV(Table1[[#This Row],[Company]],"Volume")/_FV(Table1[[#This Row],[Company]],"Volume average",TRUE)</f>
        <v>0.32855044208299106</v>
      </c>
      <c r="I363" s="7">
        <f>(Table1[% volume]/(Table1[[#Totals],[% volume]]))</f>
        <v>1.1618774418132041</v>
      </c>
      <c r="J363" s="7">
        <f>_FV(Table1[[#This Row],[Company]],"Volume")/_FV(Table1[[#This Row],[Company]],"Shares outstanding",TRUE)</f>
        <v>6.0270775857962128E-4</v>
      </c>
      <c r="K363" s="7">
        <f>(_FV(Table1[[#This Row],[Company]],"52 week high",TRUE)-_FV(Table1[[#This Row],[Company]],"52 week low",TRUE))/_FV(Table1[[#This Row],[Company]],"Price")</f>
        <v>0.36100922529732138</v>
      </c>
      <c r="L363" s="7">
        <f>(_FV(Table1[[#This Row],[Company]],"High",TRUE)-_FV(Table1[[#This Row],[Company]],"Low",TRUE))/_FV(Table1[[#This Row],[Company]],"Price")</f>
        <v>6.8911859508724053E-3</v>
      </c>
      <c r="M363" s="7">
        <f>(Table1[day range]/Table1[year range])</f>
        <v>1.9088669950738615E-2</v>
      </c>
      <c r="N363" s="9">
        <f>_FV(Table1[[#This Row],[Company]],"Market cap",TRUE)</f>
        <v>264985826491.39999</v>
      </c>
      <c r="O363" s="9">
        <f>_FV(Table1[[#This Row],[Company]],"Previous close",TRUE)*_FV(Table1[[#This Row],[Company]],"Change (%)",TRUE)*_FV(Table1[[#This Row],[Company]],"Shares outstanding",TRUE)</f>
        <v>560710008.85580206</v>
      </c>
      <c r="P363" s="7">
        <f>(_FV(Table1[[#This Row],[Company]],"Price")-_FV(Table1[[#This Row],[Company]],"52 week low",TRUE))/_FV(Table1[[#This Row],[Company]],"Price",TRUE)</f>
        <v>0.13860175614093587</v>
      </c>
      <c r="Q363" s="3">
        <f>_FV(Table1[[#This Row],[Company]],"52 week low",TRUE)</f>
        <v>77.5</v>
      </c>
      <c r="R363" s="3">
        <f>_FV(Table1[[#This Row],[Company]],"Low")</f>
        <v>89.37</v>
      </c>
      <c r="S363" s="14">
        <f>_FV(Table1[[#This Row],[Company]],"Price")</f>
        <v>89.97</v>
      </c>
      <c r="T363" s="3">
        <f>_FV(Table1[[#This Row],[Company]],"High")</f>
        <v>89.99</v>
      </c>
      <c r="U363" s="3">
        <f>_FV(Table1[[#This Row],[Company]],"52 week high",TRUE)</f>
        <v>109.98</v>
      </c>
      <c r="V363" s="7">
        <f>(_FV(Table1[[#This Row],[Company]],"52 week high",TRUE)-_FV(Table1[[#This Row],[Company]],"Price"))/_FV(Table1[[#This Row],[Company]],"Price",TRUE)</f>
        <v>0.22240746915638551</v>
      </c>
      <c r="W363" s="7">
        <f>((_FV(Table1[[#This Row],[Company]],"Price")-_FV(Table1[[#This Row],[Company]],"52 week low",TRUE))/(Table1[year range]*_FV(Table1[[#This Row],[Company]],"Price")))</f>
        <v>0.38392857142857134</v>
      </c>
      <c r="X363" s="7">
        <f>((_FV(Table1[[#This Row],[Company]],"Price")-_FV(Table1[[#This Row],[Company]],"Low",TRUE))/(_FV(Table1[[#This Row],[Company]],"High",TRUE)-_FV(Table1[[#This Row],[Company]],"Low",TRUE)))</f>
        <v>0.96774193548387688</v>
      </c>
      <c r="Y363" s="3">
        <f>_FV(Table1[[#This Row],[Company]],"Previous close",TRUE)</f>
        <v>89.78</v>
      </c>
      <c r="Z363" s="17">
        <f>_FV(Table1[[#This Row],[Company]],"Change")</f>
        <v>0.19</v>
      </c>
      <c r="AA363" s="3">
        <f>_FV(Table1[[#This Row],[Company]],"Open")</f>
        <v>89.97</v>
      </c>
      <c r="AB363" s="1">
        <v>0.52957900000000002</v>
      </c>
      <c r="AC363" s="6">
        <f>_FV(Table1[[#This Row],[Company]],"Volume")</f>
        <v>1778893</v>
      </c>
      <c r="AD363" s="6">
        <f>_FV(Table1[[#This Row],[Company]],"Volume average",TRUE)</f>
        <v>5414368</v>
      </c>
      <c r="AE363" s="1" t="str">
        <f>_FV(Table1[[#This Row],[Company]],"Year founded",TRUE)</f>
        <v>1969</v>
      </c>
      <c r="AF363" s="6">
        <f>_FV(Table1[[#This Row],[Company]],"Shares outstanding",TRUE)</f>
        <v>2951501743.0541301</v>
      </c>
      <c r="AG363" s="1" t="str">
        <f>_FV(Table1[[#This Row],[Company]],"Exchange")</f>
        <v>NYSE</v>
      </c>
      <c r="AH363" s="1" t="str">
        <f>_FV(Table1[[#This Row],[Company]],"Industry")</f>
        <v>Discount Stores</v>
      </c>
    </row>
    <row r="364" spans="1:34" ht="16.5" x14ac:dyDescent="0.25">
      <c r="A364" s="1">
        <v>414</v>
      </c>
      <c r="B364" s="2" t="e" vm="368">
        <v>#VALUE!</v>
      </c>
      <c r="C364" s="1" t="str">
        <f>_FV(Table1[[#This Row],[Company]],"Ticker symbol",TRUE)</f>
        <v>AAP</v>
      </c>
      <c r="D364" s="5">
        <f>_FV(Table1[[#This Row],[Company]],"P/E",TRUE)</f>
        <v>21.321961999999999</v>
      </c>
      <c r="E364" s="5">
        <f>_FV(Table1[[#This Row],[Company]],"Beta")</f>
        <v>1.1242129999999999</v>
      </c>
      <c r="F364" s="7">
        <f>ABS(_FV(Table1[[#This Row],[Company]],"Change (%)",TRUE)/_FV(Table1[[#This Row],[Company]],"Beta"))</f>
        <v>2.0209693358820796E-3</v>
      </c>
      <c r="G364" s="7">
        <f>_FV(Table1[[#This Row],[Company]],"Change (%)",TRUE)</f>
        <v>2.2720000000000001E-3</v>
      </c>
      <c r="H364" s="7">
        <f>_FV(Table1[[#This Row],[Company]],"Volume")/_FV(Table1[[#This Row],[Company]],"Volume average",TRUE)</f>
        <v>0.11382276910282607</v>
      </c>
      <c r="I364" s="7">
        <f>(Table1[% volume]/(Table1[[#Totals],[% volume]]))</f>
        <v>0.40251995080828717</v>
      </c>
      <c r="J364" s="7">
        <f>_FV(Table1[[#This Row],[Company]],"Volume")/_FV(Table1[[#This Row],[Company]],"Shares outstanding",TRUE)</f>
        <v>1.4826911164527647E-3</v>
      </c>
      <c r="K364" s="7">
        <f>(_FV(Table1[[#This Row],[Company]],"52 week high",TRUE)-_FV(Table1[[#This Row],[Company]],"52 week low",TRUE))/_FV(Table1[[#This Row],[Company]],"Price")</f>
        <v>0.46375815870834763</v>
      </c>
      <c r="L364" s="7">
        <f>(_FV(Table1[[#This Row],[Company]],"High",TRUE)-_FV(Table1[[#This Row],[Company]],"Low",TRUE))/_FV(Table1[[#This Row],[Company]],"Price")</f>
        <v>5.7712126417039048E-3</v>
      </c>
      <c r="M364" s="7">
        <f>(Table1[day range]/Table1[year range])</f>
        <v>1.2444444444444494E-2</v>
      </c>
      <c r="N364" s="9">
        <f>_FV(Table1[[#This Row],[Company]],"Market cap",TRUE)</f>
        <v>10775257316.049999</v>
      </c>
      <c r="O364" s="9">
        <f>_FV(Table1[[#This Row],[Company]],"Previous close",TRUE)*_FV(Table1[[#This Row],[Company]],"Change (%)",TRUE)*_FV(Table1[[#This Row],[Company]],"Shares outstanding",TRUE)</f>
        <v>24481384.622065611</v>
      </c>
      <c r="P364" s="7">
        <f>(_FV(Table1[[#This Row],[Company]],"Price")-_FV(Table1[[#This Row],[Company]],"52 week low",TRUE))/_FV(Table1[[#This Row],[Company]],"Price",TRUE)</f>
        <v>0.45853658536585368</v>
      </c>
      <c r="Q364" s="3">
        <f>_FV(Table1[[#This Row],[Company]],"52 week low",TRUE)</f>
        <v>78.81</v>
      </c>
      <c r="R364" s="3">
        <f>_FV(Table1[[#This Row],[Company]],"Low")</f>
        <v>145.1</v>
      </c>
      <c r="S364" s="14">
        <f>_FV(Table1[[#This Row],[Company]],"Price")</f>
        <v>145.55000000000001</v>
      </c>
      <c r="T364" s="3">
        <f>_FV(Table1[[#This Row],[Company]],"High")</f>
        <v>145.94</v>
      </c>
      <c r="U364" s="3">
        <f>_FV(Table1[[#This Row],[Company]],"52 week high",TRUE)</f>
        <v>146.31</v>
      </c>
      <c r="V364" s="7">
        <f>(_FV(Table1[[#This Row],[Company]],"52 week high",TRUE)-_FV(Table1[[#This Row],[Company]],"Price"))/_FV(Table1[[#This Row],[Company]],"Price",TRUE)</f>
        <v>5.2215733424939258E-3</v>
      </c>
      <c r="W364" s="7">
        <f>((_FV(Table1[[#This Row],[Company]],"Price")-_FV(Table1[[#This Row],[Company]],"52 week low",TRUE))/(Table1[year range]*_FV(Table1[[#This Row],[Company]],"Price")))</f>
        <v>0.98874074074074092</v>
      </c>
      <c r="X364" s="7">
        <f>((_FV(Table1[[#This Row],[Company]],"Price")-_FV(Table1[[#This Row],[Company]],"Low",TRUE))/(_FV(Table1[[#This Row],[Company]],"High",TRUE)-_FV(Table1[[#This Row],[Company]],"Low",TRUE)))</f>
        <v>0.5357142857143038</v>
      </c>
      <c r="Y364" s="3">
        <f>_FV(Table1[[#This Row],[Company]],"Previous close",TRUE)</f>
        <v>145.22</v>
      </c>
      <c r="Z364" s="17">
        <f>_FV(Table1[[#This Row],[Company]],"Change")</f>
        <v>0.33</v>
      </c>
      <c r="AA364" s="3">
        <f>_FV(Table1[[#This Row],[Company]],"Open")</f>
        <v>145.32</v>
      </c>
      <c r="AB364" s="1">
        <v>4.3580000000000001E-2</v>
      </c>
      <c r="AC364" s="6">
        <f>_FV(Table1[[#This Row],[Company]],"Volume")</f>
        <v>110015</v>
      </c>
      <c r="AD364" s="6">
        <f>_FV(Table1[[#This Row],[Company]],"Volume average",TRUE)</f>
        <v>966546.50793650805</v>
      </c>
      <c r="AE364" s="1" t="str">
        <f>_FV(Table1[[#This Row],[Company]],"Year founded",TRUE)</f>
        <v>2001</v>
      </c>
      <c r="AF364" s="6">
        <f>_FV(Table1[[#This Row],[Company]],"Shares outstanding",TRUE)</f>
        <v>74199540.807395697</v>
      </c>
      <c r="AG364" s="1" t="str">
        <f>_FV(Table1[[#This Row],[Company]],"Exchange")</f>
        <v>NYSE</v>
      </c>
      <c r="AH364" s="1" t="str">
        <f>_FV(Table1[[#This Row],[Company]],"Industry")</f>
        <v>Specialty Retail</v>
      </c>
    </row>
    <row r="365" spans="1:34" ht="16.5" x14ac:dyDescent="0.25">
      <c r="A365" s="1">
        <v>19</v>
      </c>
      <c r="B365" s="2" t="e" vm="369">
        <v>#VALUE!</v>
      </c>
      <c r="C365" s="1" t="str">
        <f>_FV(Table1[[#This Row],[Company]],"Ticker symbol",TRUE)</f>
        <v>T</v>
      </c>
      <c r="D365" s="5">
        <f>_FV(Table1[[#This Row],[Company]],"P/E",TRUE)</f>
        <v>6.257822</v>
      </c>
      <c r="E365" s="5">
        <f>_FV(Table1[[#This Row],[Company]],"Beta")</f>
        <v>0.43149900000000002</v>
      </c>
      <c r="F365" s="7">
        <f>ABS(_FV(Table1[[#This Row],[Company]],"Change (%)",TRUE)/_FV(Table1[[#This Row],[Company]],"Beta"))</f>
        <v>5.3603832222090895E-3</v>
      </c>
      <c r="G365" s="7">
        <f>_FV(Table1[[#This Row],[Company]],"Change (%)",TRUE)</f>
        <v>2.313E-3</v>
      </c>
      <c r="H365" s="7">
        <f>_FV(Table1[[#This Row],[Company]],"Volume")/_FV(Table1[[#This Row],[Company]],"Volume average",TRUE)</f>
        <v>0.60514171812560269</v>
      </c>
      <c r="I365" s="7">
        <f>(Table1[% volume]/(Table1[[#Totals],[% volume]]))</f>
        <v>2.1400078080327791</v>
      </c>
      <c r="J365" s="7">
        <f>_FV(Table1[[#This Row],[Company]],"Volume")/_FV(Table1[[#This Row],[Company]],"Shares outstanding",TRUE)</f>
        <v>1.1200812887451586E-3</v>
      </c>
      <c r="K365" s="7">
        <f>(_FV(Table1[[#This Row],[Company]],"52 week high",TRUE)-_FV(Table1[[#This Row],[Company]],"52 week low",TRUE))/_FV(Table1[[#This Row],[Company]],"Price")</f>
        <v>0.29758424372980458</v>
      </c>
      <c r="L365" s="7">
        <f>(_FV(Table1[[#This Row],[Company]],"High",TRUE)-_FV(Table1[[#This Row],[Company]],"Low",TRUE))/_FV(Table1[[#This Row],[Company]],"Price")</f>
        <v>5.6931835667026398E-3</v>
      </c>
      <c r="M365" s="7">
        <f>(Table1[day range]/Table1[year range])</f>
        <v>1.9131334022751013E-2</v>
      </c>
      <c r="N365" s="9">
        <f>_FV(Table1[[#This Row],[Company]],"Market cap",TRUE)</f>
        <v>235942380000</v>
      </c>
      <c r="O365" s="9">
        <f>_FV(Table1[[#This Row],[Company]],"Previous close",TRUE)*_FV(Table1[[#This Row],[Company]],"Change (%)",TRUE)*_FV(Table1[[#This Row],[Company]],"Shares outstanding",TRUE)</f>
        <v>545734724.94000018</v>
      </c>
      <c r="P365" s="7">
        <f>(_FV(Table1[[#This Row],[Company]],"Price")-_FV(Table1[[#This Row],[Company]],"52 week low",TRUE))/_FV(Table1[[#This Row],[Company]],"Price",TRUE)</f>
        <v>7.2780427758116592E-2</v>
      </c>
      <c r="Q365" s="3">
        <f>_FV(Table1[[#This Row],[Company]],"52 week low",TRUE)</f>
        <v>30.13</v>
      </c>
      <c r="R365" s="3">
        <f>_FV(Table1[[#This Row],[Company]],"Low")</f>
        <v>32.344999999999999</v>
      </c>
      <c r="S365" s="14">
        <f>_FV(Table1[[#This Row],[Company]],"Price")</f>
        <v>32.494999999999997</v>
      </c>
      <c r="T365" s="3">
        <f>_FV(Table1[[#This Row],[Company]],"High")</f>
        <v>32.53</v>
      </c>
      <c r="U365" s="3">
        <f>_FV(Table1[[#This Row],[Company]],"52 week high",TRUE)</f>
        <v>39.799999999999997</v>
      </c>
      <c r="V365" s="7">
        <f>(_FV(Table1[[#This Row],[Company]],"52 week high",TRUE)-_FV(Table1[[#This Row],[Company]],"Price"))/_FV(Table1[[#This Row],[Company]],"Price",TRUE)</f>
        <v>0.22480381597168797</v>
      </c>
      <c r="W365" s="7">
        <f>((_FV(Table1[[#This Row],[Company]],"Price")-_FV(Table1[[#This Row],[Company]],"52 week low",TRUE))/(Table1[year range]*_FV(Table1[[#This Row],[Company]],"Price")))</f>
        <v>0.24457083764219223</v>
      </c>
      <c r="X365" s="7">
        <f>((_FV(Table1[[#This Row],[Company]],"Price")-_FV(Table1[[#This Row],[Company]],"Low",TRUE))/(_FV(Table1[[#This Row],[Company]],"High",TRUE)-_FV(Table1[[#This Row],[Company]],"Low",TRUE)))</f>
        <v>0.8108108108107932</v>
      </c>
      <c r="Y365" s="3">
        <f>_FV(Table1[[#This Row],[Company]],"Previous close",TRUE)</f>
        <v>32.42</v>
      </c>
      <c r="Z365" s="17">
        <f>_FV(Table1[[#This Row],[Company]],"Change")</f>
        <v>7.4999999999999997E-2</v>
      </c>
      <c r="AA365" s="3">
        <f>_FV(Table1[[#This Row],[Company]],"Open")</f>
        <v>32.479999999999997</v>
      </c>
      <c r="AB365" s="1">
        <v>0.91524099999999997</v>
      </c>
      <c r="AC365" s="6">
        <f>_FV(Table1[[#This Row],[Company]],"Volume")</f>
        <v>8151593</v>
      </c>
      <c r="AD365" s="6">
        <f>_FV(Table1[[#This Row],[Company]],"Volume average",TRUE)</f>
        <v>13470552.030769199</v>
      </c>
      <c r="AE365" s="1" t="str">
        <f>_FV(Table1[[#This Row],[Company]],"Year founded",TRUE)</f>
        <v>1983</v>
      </c>
      <c r="AF365" s="6">
        <f>_FV(Table1[[#This Row],[Company]],"Shares outstanding",TRUE)</f>
        <v>7277679827.2671204</v>
      </c>
      <c r="AG365" s="1" t="str">
        <f>_FV(Table1[[#This Row],[Company]],"Exchange")</f>
        <v>NYSE</v>
      </c>
      <c r="AH365" s="1" t="str">
        <f>_FV(Table1[[#This Row],[Company]],"Industry")</f>
        <v>Telecom Services</v>
      </c>
    </row>
    <row r="366" spans="1:34" ht="16.5" x14ac:dyDescent="0.25">
      <c r="A366" s="1">
        <v>69</v>
      </c>
      <c r="B366" s="2" t="e" vm="370">
        <v>#VALUE!</v>
      </c>
      <c r="C366" s="1" t="str">
        <f>_FV(Table1[[#This Row],[Company]],"Ticker symbol",TRUE)</f>
        <v>LOW</v>
      </c>
      <c r="D366" s="5">
        <f>_FV(Table1[[#This Row],[Company]],"P/E",TRUE)</f>
        <v>21.321961999999999</v>
      </c>
      <c r="E366" s="5">
        <f>_FV(Table1[[#This Row],[Company]],"Beta")</f>
        <v>1.318203</v>
      </c>
      <c r="F366" s="7">
        <f>ABS(_FV(Table1[[#This Row],[Company]],"Change (%)",TRUE)/_FV(Table1[[#This Row],[Company]],"Beta"))</f>
        <v>1.7660405870719457E-3</v>
      </c>
      <c r="G366" s="7">
        <f>_FV(Table1[[#This Row],[Company]],"Change (%)",TRUE)</f>
        <v>2.3280000000000002E-3</v>
      </c>
      <c r="H366" s="7">
        <f>_FV(Table1[[#This Row],[Company]],"Volume")/_FV(Table1[[#This Row],[Company]],"Volume average",TRUE)</f>
        <v>0.11091450929082163</v>
      </c>
      <c r="I366" s="7">
        <f>(Table1[% volume]/(Table1[[#Totals],[% volume]]))</f>
        <v>0.39223525464693992</v>
      </c>
      <c r="J366" s="7">
        <f>_FV(Table1[[#This Row],[Company]],"Volume")/_FV(Table1[[#This Row],[Company]],"Shares outstanding",TRUE)</f>
        <v>6.0708481281283714E-4</v>
      </c>
      <c r="K366" s="7">
        <f>(_FV(Table1[[#This Row],[Company]],"52 week high",TRUE)-_FV(Table1[[#This Row],[Company]],"52 week low",TRUE))/_FV(Table1[[#This Row],[Company]],"Price")</f>
        <v>0.38598262977176329</v>
      </c>
      <c r="L366" s="7">
        <f>(_FV(Table1[[#This Row],[Company]],"High",TRUE)-_FV(Table1[[#This Row],[Company]],"Low",TRUE))/_FV(Table1[[#This Row],[Company]],"Price")</f>
        <v>5.6554231468390458E-3</v>
      </c>
      <c r="M366" s="7">
        <f>(Table1[day range]/Table1[year range])</f>
        <v>1.4652014652014713E-2</v>
      </c>
      <c r="N366" s="9">
        <f>_FV(Table1[[#This Row],[Company]],"Market cap",TRUE)</f>
        <v>80750274583.320007</v>
      </c>
      <c r="O366" s="9">
        <f>_FV(Table1[[#This Row],[Company]],"Previous close",TRUE)*_FV(Table1[[#This Row],[Company]],"Change (%)",TRUE)*_FV(Table1[[#This Row],[Company]],"Shares outstanding",TRUE)</f>
        <v>187986639.22996891</v>
      </c>
      <c r="P366" s="7">
        <f>(_FV(Table1[[#This Row],[Company]],"Price")-_FV(Table1[[#This Row],[Company]],"52 week low",TRUE))/_FV(Table1[[#This Row],[Company]],"Price",TRUE)</f>
        <v>0.28539688951726916</v>
      </c>
      <c r="Q366" s="3">
        <f>_FV(Table1[[#This Row],[Company]],"52 week low",TRUE)</f>
        <v>70.760000000000005</v>
      </c>
      <c r="R366" s="3">
        <f>_FV(Table1[[#This Row],[Company]],"Low")</f>
        <v>98.52</v>
      </c>
      <c r="S366" s="14">
        <f>_FV(Table1[[#This Row],[Company]],"Price")</f>
        <v>99.02</v>
      </c>
      <c r="T366" s="3">
        <f>_FV(Table1[[#This Row],[Company]],"High")</f>
        <v>99.08</v>
      </c>
      <c r="U366" s="3">
        <f>_FV(Table1[[#This Row],[Company]],"52 week high",TRUE)</f>
        <v>108.98</v>
      </c>
      <c r="V366" s="7">
        <f>(_FV(Table1[[#This Row],[Company]],"52 week high",TRUE)-_FV(Table1[[#This Row],[Company]],"Price"))/_FV(Table1[[#This Row],[Company]],"Price",TRUE)</f>
        <v>0.10058574025449413</v>
      </c>
      <c r="W366" s="7">
        <f>((_FV(Table1[[#This Row],[Company]],"Price")-_FV(Table1[[#This Row],[Company]],"52 week low",TRUE))/(Table1[year range]*_FV(Table1[[#This Row],[Company]],"Price")))</f>
        <v>0.73940345368916771</v>
      </c>
      <c r="X366" s="7">
        <f>((_FV(Table1[[#This Row],[Company]],"Price")-_FV(Table1[[#This Row],[Company]],"Low",TRUE))/(_FV(Table1[[#This Row],[Company]],"High",TRUE)-_FV(Table1[[#This Row],[Company]],"Low",TRUE)))</f>
        <v>0.89285714285713924</v>
      </c>
      <c r="Y366" s="3">
        <f>_FV(Table1[[#This Row],[Company]],"Previous close",TRUE)</f>
        <v>98.79</v>
      </c>
      <c r="Z366" s="17">
        <f>_FV(Table1[[#This Row],[Company]],"Change")</f>
        <v>0.23</v>
      </c>
      <c r="AA366" s="3">
        <f>_FV(Table1[[#This Row],[Company]],"Open")</f>
        <v>98.81</v>
      </c>
      <c r="AB366" s="1">
        <v>0.33632099999999998</v>
      </c>
      <c r="AC366" s="6">
        <f>_FV(Table1[[#This Row],[Company]],"Volume")</f>
        <v>496227</v>
      </c>
      <c r="AD366" s="6">
        <f>_FV(Table1[[#This Row],[Company]],"Volume average",TRUE)</f>
        <v>4473959.296875</v>
      </c>
      <c r="AE366" s="1" t="str">
        <f>_FV(Table1[[#This Row],[Company]],"Year founded",TRUE)</f>
        <v>1952</v>
      </c>
      <c r="AF366" s="6">
        <f>_FV(Table1[[#This Row],[Company]],"Shares outstanding",TRUE)</f>
        <v>817393203.59671998</v>
      </c>
      <c r="AG366" s="1" t="str">
        <f>_FV(Table1[[#This Row],[Company]],"Exchange")</f>
        <v>NYSE</v>
      </c>
      <c r="AH366" s="1" t="str">
        <f>_FV(Table1[[#This Row],[Company]],"Industry")</f>
        <v>Home Improvement Stores</v>
      </c>
    </row>
    <row r="367" spans="1:34" ht="16.5" x14ac:dyDescent="0.25">
      <c r="A367" s="1">
        <v>499</v>
      </c>
      <c r="B367" s="2" t="e" vm="371">
        <v>#VALUE!</v>
      </c>
      <c r="C367" s="1" t="str">
        <f>_FV(Table1[[#This Row],[Company]],"Ticker symbol",TRUE)</f>
        <v>HRB</v>
      </c>
      <c r="D367" s="5">
        <f>_FV(Table1[[#This Row],[Company]],"P/E",TRUE)</f>
        <v>8.5910650000000004</v>
      </c>
      <c r="E367" s="5">
        <f>_FV(Table1[[#This Row],[Company]],"Beta")</f>
        <v>0.22008</v>
      </c>
      <c r="F367" s="7">
        <f>ABS(_FV(Table1[[#This Row],[Company]],"Change (%)",TRUE)/_FV(Table1[[#This Row],[Company]],"Beta"))</f>
        <v>1.0646128680479826E-2</v>
      </c>
      <c r="G367" s="7">
        <f>_FV(Table1[[#This Row],[Company]],"Change (%)",TRUE)</f>
        <v>2.343E-3</v>
      </c>
      <c r="H367" s="7">
        <f>_FV(Table1[[#This Row],[Company]],"Volume")/_FV(Table1[[#This Row],[Company]],"Volume average",TRUE)</f>
        <v>0.10749377200644715</v>
      </c>
      <c r="I367" s="7">
        <f>(Table1[% volume]/(Table1[[#Totals],[% volume]]))</f>
        <v>0.38013824616359687</v>
      </c>
      <c r="J367" s="7">
        <f>_FV(Table1[[#This Row],[Company]],"Volume")/_FV(Table1[[#This Row],[Company]],"Shares outstanding",TRUE)</f>
        <v>1.5994246805228819E-3</v>
      </c>
      <c r="K367" s="7">
        <f>(_FV(Table1[[#This Row],[Company]],"52 week high",TRUE)-_FV(Table1[[#This Row],[Company]],"52 week low",TRUE))/_FV(Table1[[#This Row],[Company]],"Price")</f>
        <v>0.36423841059602652</v>
      </c>
      <c r="L367" s="7">
        <f>(_FV(Table1[[#This Row],[Company]],"High",TRUE)-_FV(Table1[[#This Row],[Company]],"Low",TRUE))/_FV(Table1[[#This Row],[Company]],"Price")</f>
        <v>1.5192832099727329E-2</v>
      </c>
      <c r="M367" s="7">
        <f>(Table1[day range]/Table1[year range])</f>
        <v>4.1711229946524118E-2</v>
      </c>
      <c r="N367" s="9">
        <f>_FV(Table1[[#This Row],[Company]],"Market cap",TRUE)</f>
        <v>5265692778.5100002</v>
      </c>
      <c r="O367" s="9">
        <f>_FV(Table1[[#This Row],[Company]],"Previous close",TRUE)*_FV(Table1[[#This Row],[Company]],"Change (%)",TRUE)*_FV(Table1[[#This Row],[Company]],"Shares outstanding",TRUE)</f>
        <v>12337518.180048926</v>
      </c>
      <c r="P367" s="7">
        <f>(_FV(Table1[[#This Row],[Company]],"Price")-_FV(Table1[[#This Row],[Company]],"52 week low",TRUE))/_FV(Table1[[#This Row],[Company]],"Price",TRUE)</f>
        <v>0.1254382547721076</v>
      </c>
      <c r="Q367" s="3">
        <f>_FV(Table1[[#This Row],[Company]],"52 week low",TRUE)</f>
        <v>22.45</v>
      </c>
      <c r="R367" s="3">
        <f>_FV(Table1[[#This Row],[Company]],"Low")</f>
        <v>25.4</v>
      </c>
      <c r="S367" s="14">
        <f>_FV(Table1[[#This Row],[Company]],"Price")</f>
        <v>25.67</v>
      </c>
      <c r="T367" s="3">
        <f>_FV(Table1[[#This Row],[Company]],"High")</f>
        <v>25.79</v>
      </c>
      <c r="U367" s="3">
        <f>_FV(Table1[[#This Row],[Company]],"52 week high",TRUE)</f>
        <v>31.8</v>
      </c>
      <c r="V367" s="7">
        <f>(_FV(Table1[[#This Row],[Company]],"52 week high",TRUE)-_FV(Table1[[#This Row],[Company]],"Price"))/_FV(Table1[[#This Row],[Company]],"Price",TRUE)</f>
        <v>0.23880015582391892</v>
      </c>
      <c r="W367" s="7">
        <f>((_FV(Table1[[#This Row],[Company]],"Price")-_FV(Table1[[#This Row],[Company]],"52 week low",TRUE))/(Table1[year range]*_FV(Table1[[#This Row],[Company]],"Price")))</f>
        <v>0.34438502673796811</v>
      </c>
      <c r="X367" s="7">
        <f>((_FV(Table1[[#This Row],[Company]],"Price")-_FV(Table1[[#This Row],[Company]],"Low",TRUE))/(_FV(Table1[[#This Row],[Company]],"High",TRUE)-_FV(Table1[[#This Row],[Company]],"Low",TRUE)))</f>
        <v>0.69230769230769929</v>
      </c>
      <c r="Y367" s="3">
        <f>_FV(Table1[[#This Row],[Company]],"Previous close",TRUE)</f>
        <v>25.61</v>
      </c>
      <c r="Z367" s="17">
        <f>_FV(Table1[[#This Row],[Company]],"Change")</f>
        <v>0.06</v>
      </c>
      <c r="AA367" s="3">
        <f>_FV(Table1[[#This Row],[Company]],"Open")</f>
        <v>25.55</v>
      </c>
      <c r="AB367" s="1">
        <v>2.1588E-2</v>
      </c>
      <c r="AC367" s="6">
        <f>_FV(Table1[[#This Row],[Company]],"Volume")</f>
        <v>328859</v>
      </c>
      <c r="AD367" s="6">
        <f>_FV(Table1[[#This Row],[Company]],"Volume average",TRUE)</f>
        <v>3059330.7301587299</v>
      </c>
      <c r="AE367" s="1" t="str">
        <f>_FV(Table1[[#This Row],[Company]],"Year founded",TRUE)</f>
        <v>1955</v>
      </c>
      <c r="AF367" s="6">
        <f>_FV(Table1[[#This Row],[Company]],"Shares outstanding",TRUE)</f>
        <v>205610807.43889099</v>
      </c>
      <c r="AG367" s="1" t="str">
        <f>_FV(Table1[[#This Row],[Company]],"Exchange")</f>
        <v>NYSE</v>
      </c>
      <c r="AH367" s="1" t="str">
        <f>_FV(Table1[[#This Row],[Company]],"Industry")</f>
        <v>Personal Services</v>
      </c>
    </row>
    <row r="368" spans="1:34" ht="16.5" x14ac:dyDescent="0.25">
      <c r="A368" s="1">
        <v>13</v>
      </c>
      <c r="B368" s="2" t="e" vm="372">
        <v>#VALUE!</v>
      </c>
      <c r="C368" s="1" t="str">
        <f>_FV(Table1[[#This Row],[Company]],"Ticker symbol",TRUE)</f>
        <v>V</v>
      </c>
      <c r="D368" s="5">
        <f>_FV(Table1[[#This Row],[Company]],"P/E",TRUE)</f>
        <v>34.129693000000003</v>
      </c>
      <c r="E368" s="5">
        <f>_FV(Table1[[#This Row],[Company]],"Beta")</f>
        <v>1.06853</v>
      </c>
      <c r="F368" s="7">
        <f>ABS(_FV(Table1[[#This Row],[Company]],"Change (%)",TRUE)/_FV(Table1[[#This Row],[Company]],"Beta"))</f>
        <v>2.2020907227686638E-3</v>
      </c>
      <c r="G368" s="7">
        <f>_FV(Table1[[#This Row],[Company]],"Change (%)",TRUE)</f>
        <v>2.3530000000000001E-3</v>
      </c>
      <c r="H368" s="7">
        <f>_FV(Table1[[#This Row],[Company]],"Volume")/_FV(Table1[[#This Row],[Company]],"Volume average",TRUE)</f>
        <v>0.39978454995764473</v>
      </c>
      <c r="I368" s="7">
        <f>(Table1[% volume]/(Table1[[#Totals],[% volume]]))</f>
        <v>1.4137879323379501</v>
      </c>
      <c r="J368" s="7">
        <f>_FV(Table1[[#This Row],[Company]],"Volume")/_FV(Table1[[#This Row],[Company]],"Shares outstanding",TRUE)</f>
        <v>4.9917737974061618E-4</v>
      </c>
      <c r="K368" s="7">
        <f>(_FV(Table1[[#This Row],[Company]],"52 week high",TRUE)-_FV(Table1[[#This Row],[Company]],"52 week low",TRUE))/_FV(Table1[[#This Row],[Company]],"Price")</f>
        <v>0.31088193456614494</v>
      </c>
      <c r="L368" s="7">
        <f>(_FV(Table1[[#This Row],[Company]],"High",TRUE)-_FV(Table1[[#This Row],[Company]],"Low",TRUE))/_FV(Table1[[#This Row],[Company]],"Price")</f>
        <v>5.7610241820766281E-3</v>
      </c>
      <c r="M368" s="7">
        <f>(Table1[day range]/Table1[year range])</f>
        <v>1.853122855181822E-2</v>
      </c>
      <c r="N368" s="9">
        <f>_FV(Table1[[#This Row],[Company]],"Market cap",TRUE)</f>
        <v>322180114839.27502</v>
      </c>
      <c r="O368" s="9">
        <f>_FV(Table1[[#This Row],[Company]],"Previous close",TRUE)*_FV(Table1[[#This Row],[Company]],"Change (%)",TRUE)*_FV(Table1[[#This Row],[Company]],"Shares outstanding",TRUE)</f>
        <v>758089810.21681368</v>
      </c>
      <c r="P368" s="7">
        <f>(_FV(Table1[[#This Row],[Company]],"Price")-_FV(Table1[[#This Row],[Company]],"52 week low",TRUE))/_FV(Table1[[#This Row],[Company]],"Price",TRUE)</f>
        <v>0.29281650071123749</v>
      </c>
      <c r="Q368" s="3">
        <f>_FV(Table1[[#This Row],[Company]],"52 week low",TRUE)</f>
        <v>99.43</v>
      </c>
      <c r="R368" s="3">
        <f>_FV(Table1[[#This Row],[Company]],"Low")</f>
        <v>139.83000000000001</v>
      </c>
      <c r="S368" s="14">
        <f>_FV(Table1[[#This Row],[Company]],"Price")</f>
        <v>140.6</v>
      </c>
      <c r="T368" s="3">
        <f>_FV(Table1[[#This Row],[Company]],"High")</f>
        <v>140.63999999999999</v>
      </c>
      <c r="U368" s="3">
        <f>_FV(Table1[[#This Row],[Company]],"52 week high",TRUE)</f>
        <v>143.13999999999999</v>
      </c>
      <c r="V368" s="7">
        <f>(_FV(Table1[[#This Row],[Company]],"52 week high",TRUE)-_FV(Table1[[#This Row],[Company]],"Price"))/_FV(Table1[[#This Row],[Company]],"Price",TRUE)</f>
        <v>1.8065433854907484E-2</v>
      </c>
      <c r="W368" s="7">
        <f>((_FV(Table1[[#This Row],[Company]],"Price")-_FV(Table1[[#This Row],[Company]],"52 week low",TRUE))/(Table1[year range]*_FV(Table1[[#This Row],[Company]],"Price")))</f>
        <v>0.94188972775108681</v>
      </c>
      <c r="X368" s="7">
        <f>((_FV(Table1[[#This Row],[Company]],"Price")-_FV(Table1[[#This Row],[Company]],"Low",TRUE))/(_FV(Table1[[#This Row],[Company]],"High",TRUE)-_FV(Table1[[#This Row],[Company]],"Low",TRUE)))</f>
        <v>0.9506172839506255</v>
      </c>
      <c r="Y368" s="3">
        <f>_FV(Table1[[#This Row],[Company]],"Previous close",TRUE)</f>
        <v>140.27000000000001</v>
      </c>
      <c r="Z368" s="17">
        <f>_FV(Table1[[#This Row],[Company]],"Change")</f>
        <v>0.33</v>
      </c>
      <c r="AA368" s="3">
        <f>_FV(Table1[[#This Row],[Company]],"Open")</f>
        <v>139.97999999999999</v>
      </c>
      <c r="AB368" s="1">
        <v>1.0570459999999999</v>
      </c>
      <c r="AC368" s="6">
        <f>_FV(Table1[[#This Row],[Company]],"Volume")</f>
        <v>1146539</v>
      </c>
      <c r="AD368" s="6">
        <f>_FV(Table1[[#This Row],[Company]],"Volume average",TRUE)</f>
        <v>2867892.21875</v>
      </c>
      <c r="AE368" s="1" t="str">
        <f>_FV(Table1[[#This Row],[Company]],"Year founded",TRUE)</f>
        <v>2007</v>
      </c>
      <c r="AF368" s="6">
        <f>_FV(Table1[[#This Row],[Company]],"Shares outstanding",TRUE)</f>
        <v>2296856882.00809</v>
      </c>
      <c r="AG368" s="1" t="str">
        <f>_FV(Table1[[#This Row],[Company]],"Exchange")</f>
        <v>NYSE</v>
      </c>
      <c r="AH368" s="1" t="str">
        <f>_FV(Table1[[#This Row],[Company]],"Industry")</f>
        <v>Credit Services</v>
      </c>
    </row>
    <row r="369" spans="1:34" ht="16.5" x14ac:dyDescent="0.25">
      <c r="A369" s="1">
        <v>303</v>
      </c>
      <c r="B369" s="2" t="e" vm="373">
        <v>#VALUE!</v>
      </c>
      <c r="C369" s="1" t="str">
        <f>_FV(Table1[[#This Row],[Company]],"Ticker symbol",TRUE)</f>
        <v>KLAC</v>
      </c>
      <c r="D369" s="5">
        <f>_FV(Table1[[#This Row],[Company]],"P/E",TRUE)</f>
        <v>23.201855999999999</v>
      </c>
      <c r="E369" s="5">
        <f>_FV(Table1[[#This Row],[Company]],"Beta")</f>
        <v>1.609267</v>
      </c>
      <c r="F369" s="7">
        <f>ABS(_FV(Table1[[#This Row],[Company]],"Change (%)",TRUE)/_FV(Table1[[#This Row],[Company]],"Beta"))</f>
        <v>1.4727201887567445E-3</v>
      </c>
      <c r="G369" s="7">
        <f>_FV(Table1[[#This Row],[Company]],"Change (%)",TRUE)</f>
        <v>2.3699999999999997E-3</v>
      </c>
      <c r="H369" s="7">
        <f>_FV(Table1[[#This Row],[Company]],"Volume")/_FV(Table1[[#This Row],[Company]],"Volume average",TRUE)</f>
        <v>0.41605344711283115</v>
      </c>
      <c r="I369" s="7">
        <f>(Table1[% volume]/(Table1[[#Totals],[% volume]]))</f>
        <v>1.4713208471864268</v>
      </c>
      <c r="J369" s="7">
        <f>_FV(Table1[[#This Row],[Company]],"Volume")/_FV(Table1[[#This Row],[Company]],"Shares outstanding",TRUE)</f>
        <v>3.5421984280312535E-3</v>
      </c>
      <c r="K369" s="7">
        <f>(_FV(Table1[[#This Row],[Company]],"52 week high",TRUE)-_FV(Table1[[#This Row],[Company]],"52 week low",TRUE))/_FV(Table1[[#This Row],[Company]],"Price")</f>
        <v>0.30420466058763923</v>
      </c>
      <c r="L369" s="7">
        <f>(_FV(Table1[[#This Row],[Company]],"High",TRUE)-_FV(Table1[[#This Row],[Company]],"Low",TRUE))/_FV(Table1[[#This Row],[Company]],"Price")</f>
        <v>2.5244005403579801E-2</v>
      </c>
      <c r="M369" s="7">
        <f>(Table1[day range]/Table1[year range])</f>
        <v>8.2983624757146615E-2</v>
      </c>
      <c r="N369" s="9">
        <f>_FV(Table1[[#This Row],[Company]],"Market cap",TRUE)</f>
        <v>18504113728.16</v>
      </c>
      <c r="O369" s="9">
        <f>_FV(Table1[[#This Row],[Company]],"Previous close",TRUE)*_FV(Table1[[#This Row],[Company]],"Change (%)",TRUE)*_FV(Table1[[#This Row],[Company]],"Shares outstanding",TRUE)</f>
        <v>43854749.535739265</v>
      </c>
      <c r="P369" s="7">
        <f>(_FV(Table1[[#This Row],[Company]],"Price")-_FV(Table1[[#This Row],[Company]],"52 week low",TRUE))/_FV(Table1[[#This Row],[Company]],"Price",TRUE)</f>
        <v>0.25759878419452881</v>
      </c>
      <c r="Q369" s="3">
        <f>_FV(Table1[[#This Row],[Company]],"52 week low",TRUE)</f>
        <v>87.93</v>
      </c>
      <c r="R369" s="3">
        <f>_FV(Table1[[#This Row],[Company]],"Low")</f>
        <v>115.62</v>
      </c>
      <c r="S369" s="14">
        <f>_FV(Table1[[#This Row],[Company]],"Price")</f>
        <v>118.44</v>
      </c>
      <c r="T369" s="3">
        <f>_FV(Table1[[#This Row],[Company]],"High")</f>
        <v>118.6099</v>
      </c>
      <c r="U369" s="3">
        <f>_FV(Table1[[#This Row],[Company]],"52 week high",TRUE)</f>
        <v>123.96</v>
      </c>
      <c r="V369" s="7">
        <f>(_FV(Table1[[#This Row],[Company]],"52 week high",TRUE)-_FV(Table1[[#This Row],[Company]],"Price"))/_FV(Table1[[#This Row],[Company]],"Price",TRUE)</f>
        <v>4.6605876393110403E-2</v>
      </c>
      <c r="W369" s="7">
        <f>((_FV(Table1[[#This Row],[Company]],"Price")-_FV(Table1[[#This Row],[Company]],"52 week low",TRUE))/(Table1[year range]*_FV(Table1[[#This Row],[Company]],"Price")))</f>
        <v>0.84679433805162374</v>
      </c>
      <c r="X369" s="7">
        <f>((_FV(Table1[[#This Row],[Company]],"Price")-_FV(Table1[[#This Row],[Company]],"Low",TRUE))/(_FV(Table1[[#This Row],[Company]],"High",TRUE)-_FV(Table1[[#This Row],[Company]],"Low",TRUE)))</f>
        <v>0.94317535703535271</v>
      </c>
      <c r="Y369" s="3">
        <f>_FV(Table1[[#This Row],[Company]],"Previous close",TRUE)</f>
        <v>118.16</v>
      </c>
      <c r="Z369" s="17">
        <f>_FV(Table1[[#This Row],[Company]],"Change")</f>
        <v>0.28000000000000003</v>
      </c>
      <c r="AA369" s="3">
        <f>_FV(Table1[[#This Row],[Company]],"Open")</f>
        <v>118.13</v>
      </c>
      <c r="AB369" s="1">
        <v>6.7714999999999997E-2</v>
      </c>
      <c r="AC369" s="6">
        <f>_FV(Table1[[#This Row],[Company]],"Volume")</f>
        <v>554716</v>
      </c>
      <c r="AD369" s="6">
        <f>_FV(Table1[[#This Row],[Company]],"Volume average",TRUE)</f>
        <v>1333280.625</v>
      </c>
      <c r="AE369" s="1" t="str">
        <f>_FV(Table1[[#This Row],[Company]],"Year founded",TRUE)</f>
        <v>1997</v>
      </c>
      <c r="AF369" s="6">
        <f>_FV(Table1[[#This Row],[Company]],"Shares outstanding",TRUE)</f>
        <v>156602181.179418</v>
      </c>
      <c r="AG369" s="1" t="str">
        <f>_FV(Table1[[#This Row],[Company]],"Exchange")</f>
        <v>NASDAQ</v>
      </c>
      <c r="AH369" s="1" t="str">
        <f>_FV(Table1[[#This Row],[Company]],"Industry")</f>
        <v>Semiconductor Equipment &amp; Materials</v>
      </c>
    </row>
    <row r="370" spans="1:34" ht="16.5" x14ac:dyDescent="0.25">
      <c r="A370" s="1">
        <v>477</v>
      </c>
      <c r="B370" s="2" t="e" vm="374">
        <v>#VALUE!</v>
      </c>
      <c r="C370" s="1" t="str">
        <f>_FV(Table1[[#This Row],[Company]],"Ticker symbol",TRUE)</f>
        <v>JEF</v>
      </c>
      <c r="D370" s="5">
        <f>_FV(Table1[[#This Row],[Company]],"P/E",TRUE)</f>
        <v>833.33333300000004</v>
      </c>
      <c r="E370" s="5">
        <f>_FV(Table1[[#This Row],[Company]],"Beta")</f>
        <v>1.2201390000000001</v>
      </c>
      <c r="F370" s="7">
        <f>ABS(_FV(Table1[[#This Row],[Company]],"Change (%)",TRUE)/_FV(Table1[[#This Row],[Company]],"Beta"))</f>
        <v>2.0153441534120293E-3</v>
      </c>
      <c r="G370" s="7">
        <f>_FV(Table1[[#This Row],[Company]],"Change (%)",TRUE)</f>
        <v>2.4590000000000002E-3</v>
      </c>
      <c r="H370" s="7">
        <f>_FV(Table1[[#This Row],[Company]],"Volume")/_FV(Table1[[#This Row],[Company]],"Volume average",TRUE)</f>
        <v>0.1018750585934792</v>
      </c>
      <c r="I370" s="7">
        <f>(Table1[% volume]/(Table1[[#Totals],[% volume]]))</f>
        <v>0.36026837070352452</v>
      </c>
      <c r="J370" s="7">
        <f>_FV(Table1[[#This Row],[Company]],"Volume")/_FV(Table1[[#This Row],[Company]],"Shares outstanding",TRUE)</f>
        <v>5.8881855286374292E-4</v>
      </c>
      <c r="K370" s="7">
        <f>(_FV(Table1[[#This Row],[Company]],"52 week high",TRUE)-_FV(Table1[[#This Row],[Company]],"52 week low",TRUE))/_FV(Table1[[#This Row],[Company]],"Price")</f>
        <v>0.27350776778413743</v>
      </c>
      <c r="L370" s="7">
        <f>(_FV(Table1[[#This Row],[Company]],"High",TRUE)-_FV(Table1[[#This Row],[Company]],"Low",TRUE))/_FV(Table1[[#This Row],[Company]],"Price")</f>
        <v>1.5126737530662345E-2</v>
      </c>
      <c r="M370" s="7">
        <f>(Table1[day range]/Table1[year range])</f>
        <v>5.530642750373705E-2</v>
      </c>
      <c r="N370" s="9">
        <f>_FV(Table1[[#This Row],[Company]],"Market cap",TRUE)</f>
        <v>8139969735.4799995</v>
      </c>
      <c r="O370" s="9">
        <f>_FV(Table1[[#This Row],[Company]],"Previous close",TRUE)*_FV(Table1[[#This Row],[Company]],"Change (%)",TRUE)*_FV(Table1[[#This Row],[Company]],"Shares outstanding",TRUE)</f>
        <v>20016185.579545327</v>
      </c>
      <c r="P370" s="7">
        <f>(_FV(Table1[[#This Row],[Company]],"Price")-_FV(Table1[[#This Row],[Company]],"52 week low",TRUE))/_FV(Table1[[#This Row],[Company]],"Price",TRUE)</f>
        <v>0.116516762060507</v>
      </c>
      <c r="Q370" s="3">
        <f>_FV(Table1[[#This Row],[Company]],"52 week low",TRUE)</f>
        <v>21.61</v>
      </c>
      <c r="R370" s="3">
        <f>_FV(Table1[[#This Row],[Company]],"Low")</f>
        <v>24.09</v>
      </c>
      <c r="S370" s="14">
        <f>_FV(Table1[[#This Row],[Company]],"Price")</f>
        <v>24.46</v>
      </c>
      <c r="T370" s="3">
        <f>_FV(Table1[[#This Row],[Company]],"High")</f>
        <v>24.46</v>
      </c>
      <c r="U370" s="3">
        <f>_FV(Table1[[#This Row],[Company]],"52 week high",TRUE)</f>
        <v>28.3</v>
      </c>
      <c r="V370" s="7">
        <f>(_FV(Table1[[#This Row],[Company]],"52 week high",TRUE)-_FV(Table1[[#This Row],[Company]],"Price"))/_FV(Table1[[#This Row],[Company]],"Price",TRUE)</f>
        <v>0.15699100572363039</v>
      </c>
      <c r="W370" s="7">
        <f>((_FV(Table1[[#This Row],[Company]],"Price")-_FV(Table1[[#This Row],[Company]],"52 week low",TRUE))/(Table1[year range]*_FV(Table1[[#This Row],[Company]],"Price")))</f>
        <v>0.42600896860986553</v>
      </c>
      <c r="X370" s="7">
        <f>((_FV(Table1[[#This Row],[Company]],"Price")-_FV(Table1[[#This Row],[Company]],"Low",TRUE))/(_FV(Table1[[#This Row],[Company]],"High",TRUE)-_FV(Table1[[#This Row],[Company]],"Low",TRUE)))</f>
        <v>1</v>
      </c>
      <c r="Y370" s="3">
        <f>_FV(Table1[[#This Row],[Company]],"Previous close",TRUE)</f>
        <v>24.4</v>
      </c>
      <c r="Z370" s="17">
        <f>_FV(Table1[[#This Row],[Company]],"Change")</f>
        <v>0.06</v>
      </c>
      <c r="AA370" s="3">
        <f>_FV(Table1[[#This Row],[Company]],"Open")</f>
        <v>24.41</v>
      </c>
      <c r="AB370" s="1">
        <v>2.9055999999999998E-2</v>
      </c>
      <c r="AC370" s="6">
        <f>_FV(Table1[[#This Row],[Company]],"Volume")</f>
        <v>196433</v>
      </c>
      <c r="AD370" s="6">
        <f>_FV(Table1[[#This Row],[Company]],"Volume average",TRUE)</f>
        <v>1928175.578125</v>
      </c>
      <c r="AE370" s="1" t="str">
        <f>_FV(Table1[[#This Row],[Company]],"Year founded",TRUE)</f>
        <v>1962</v>
      </c>
      <c r="AF370" s="6">
        <f>_FV(Table1[[#This Row],[Company]],"Shares outstanding",TRUE)</f>
        <v>333605317.02786899</v>
      </c>
      <c r="AG370" s="1" t="str">
        <f>_FV(Table1[[#This Row],[Company]],"Exchange")</f>
        <v>NYSE</v>
      </c>
      <c r="AH370" s="1" t="str">
        <f>_FV(Table1[[#This Row],[Company]],"Industry")</f>
        <v>Asset Management</v>
      </c>
    </row>
    <row r="371" spans="1:34" ht="16.5" x14ac:dyDescent="0.25">
      <c r="A371" s="1">
        <v>55</v>
      </c>
      <c r="B371" s="2" t="e" vm="375">
        <v>#VALUE!</v>
      </c>
      <c r="C371" s="1" t="str">
        <f>_FV(Table1[[#This Row],[Company]],"Ticker symbol",TRUE)</f>
        <v>NKE</v>
      </c>
      <c r="D371" s="5">
        <f>_FV(Table1[[#This Row],[Company]],"P/E",TRUE)</f>
        <v>68.027210999999994</v>
      </c>
      <c r="E371" s="5">
        <f>_FV(Table1[[#This Row],[Company]],"Beta")</f>
        <v>0.67717400000000005</v>
      </c>
      <c r="F371" s="7">
        <f>ABS(_FV(Table1[[#This Row],[Company]],"Change (%)",TRUE)/_FV(Table1[[#This Row],[Company]],"Beta"))</f>
        <v>3.666708999459518E-3</v>
      </c>
      <c r="G371" s="7">
        <f>_FV(Table1[[#This Row],[Company]],"Change (%)",TRUE)</f>
        <v>2.483E-3</v>
      </c>
      <c r="H371" s="7">
        <f>_FV(Table1[[#This Row],[Company]],"Volume")/_FV(Table1[[#This Row],[Company]],"Volume average",TRUE)</f>
        <v>0.33202527353776301</v>
      </c>
      <c r="I371" s="7">
        <f>(Table1[% volume]/(Table1[[#Totals],[% volume]]))</f>
        <v>1.1741657475473437</v>
      </c>
      <c r="J371" s="7">
        <f>_FV(Table1[[#This Row],[Company]],"Volume")/_FV(Table1[[#This Row],[Company]],"Shares outstanding",TRUE)</f>
        <v>7.8577670264376182E-4</v>
      </c>
      <c r="K371" s="7">
        <f>(_FV(Table1[[#This Row],[Company]],"52 week high",TRUE)-_FV(Table1[[#This Row],[Company]],"52 week low",TRUE))/_FV(Table1[[#This Row],[Company]],"Price")</f>
        <v>0.37961357443646271</v>
      </c>
      <c r="L371" s="7">
        <f>(_FV(Table1[[#This Row],[Company]],"High",TRUE)-_FV(Table1[[#This Row],[Company]],"Low",TRUE))/_FV(Table1[[#This Row],[Company]],"Price")</f>
        <v>7.4312608372553175E-3</v>
      </c>
      <c r="M371" s="7">
        <f>(Table1[day range]/Table1[year range])</f>
        <v>1.9575856443719227E-2</v>
      </c>
      <c r="N371" s="9">
        <f>_FV(Table1[[#This Row],[Company]],"Market cap",TRUE)</f>
        <v>128860645854.38</v>
      </c>
      <c r="O371" s="9">
        <f>_FV(Table1[[#This Row],[Company]],"Previous close",TRUE)*_FV(Table1[[#This Row],[Company]],"Change (%)",TRUE)*_FV(Table1[[#This Row],[Company]],"Shares outstanding",TRUE)</f>
        <v>319960983.65642476</v>
      </c>
      <c r="P371" s="7">
        <f>(_FV(Table1[[#This Row],[Company]],"Price")-_FV(Table1[[#This Row],[Company]],"52 week low",TRUE))/_FV(Table1[[#This Row],[Company]],"Price",TRUE)</f>
        <v>0.37639336140698532</v>
      </c>
      <c r="Q371" s="3">
        <f>_FV(Table1[[#This Row],[Company]],"52 week low",TRUE)</f>
        <v>50.35</v>
      </c>
      <c r="R371" s="3">
        <f>_FV(Table1[[#This Row],[Company]],"Low")</f>
        <v>80.040000000000006</v>
      </c>
      <c r="S371" s="14">
        <f>_FV(Table1[[#This Row],[Company]],"Price")</f>
        <v>80.739999999999995</v>
      </c>
      <c r="T371" s="3">
        <f>_FV(Table1[[#This Row],[Company]],"High")</f>
        <v>80.64</v>
      </c>
      <c r="U371" s="3">
        <f>_FV(Table1[[#This Row],[Company]],"52 week high",TRUE)</f>
        <v>81</v>
      </c>
      <c r="V371" s="7">
        <f>(_FV(Table1[[#This Row],[Company]],"52 week high",TRUE)-_FV(Table1[[#This Row],[Company]],"Price"))/_FV(Table1[[#This Row],[Company]],"Price",TRUE)</f>
        <v>3.2202130294773984E-3</v>
      </c>
      <c r="W371" s="7">
        <f>((_FV(Table1[[#This Row],[Company]],"Price")-_FV(Table1[[#This Row],[Company]],"52 week low",TRUE))/(Table1[year range]*_FV(Table1[[#This Row],[Company]],"Price")))</f>
        <v>0.99151712887438803</v>
      </c>
      <c r="X371" s="7">
        <f>((_FV(Table1[[#This Row],[Company]],"Price")-_FV(Table1[[#This Row],[Company]],"Low",TRUE))/(_FV(Table1[[#This Row],[Company]],"High",TRUE)-_FV(Table1[[#This Row],[Company]],"Low",TRUE)))</f>
        <v>1.1666666666666587</v>
      </c>
      <c r="Y371" s="3">
        <f>_FV(Table1[[#This Row],[Company]],"Previous close",TRUE)</f>
        <v>80.540000000000006</v>
      </c>
      <c r="Z371" s="17">
        <f>_FV(Table1[[#This Row],[Company]],"Change")</f>
        <v>0.2</v>
      </c>
      <c r="AA371" s="3">
        <f>_FV(Table1[[#This Row],[Company]],"Open")</f>
        <v>80.209999999999994</v>
      </c>
      <c r="AB371" s="1">
        <v>0.41631000000000001</v>
      </c>
      <c r="AC371" s="6">
        <f>_FV(Table1[[#This Row],[Company]],"Volume")</f>
        <v>1257210</v>
      </c>
      <c r="AD371" s="6">
        <f>_FV(Table1[[#This Row],[Company]],"Volume average",TRUE)</f>
        <v>3786488.86153846</v>
      </c>
      <c r="AE371" s="1" t="str">
        <f>_FV(Table1[[#This Row],[Company]],"Year founded",TRUE)</f>
        <v>1967</v>
      </c>
      <c r="AF371" s="6">
        <f>_FV(Table1[[#This Row],[Company]],"Shares outstanding",TRUE)</f>
        <v>1599958354.2883</v>
      </c>
      <c r="AG371" s="1" t="str">
        <f>_FV(Table1[[#This Row],[Company]],"Exchange")</f>
        <v>NYSE</v>
      </c>
      <c r="AH371" s="1" t="str">
        <f>_FV(Table1[[#This Row],[Company]],"Industry")</f>
        <v>Footwear &amp; Accessories</v>
      </c>
    </row>
    <row r="372" spans="1:34" ht="16.5" x14ac:dyDescent="0.25">
      <c r="A372" s="1">
        <v>171</v>
      </c>
      <c r="B372" s="2" t="e" vm="376">
        <v>#VALUE!</v>
      </c>
      <c r="C372" s="1" t="str">
        <f>_FV(Table1[[#This Row],[Company]],"Ticker symbol",TRUE)</f>
        <v>STI</v>
      </c>
      <c r="D372" s="5">
        <f>_FV(Table1[[#This Row],[Company]],"P/E",TRUE)</f>
        <v>13.568521</v>
      </c>
      <c r="E372" s="5">
        <f>_FV(Table1[[#This Row],[Company]],"Beta")</f>
        <v>1.312387</v>
      </c>
      <c r="F372" s="7">
        <f>ABS(_FV(Table1[[#This Row],[Company]],"Change (%)",TRUE)/_FV(Table1[[#This Row],[Company]],"Beta"))</f>
        <v>1.8957822654445677E-3</v>
      </c>
      <c r="G372" s="7">
        <f>_FV(Table1[[#This Row],[Company]],"Change (%)",TRUE)</f>
        <v>2.4879999999999998E-3</v>
      </c>
      <c r="H372" s="7">
        <f>_FV(Table1[[#This Row],[Company]],"Volume")/_FV(Table1[[#This Row],[Company]],"Volume average",TRUE)</f>
        <v>0.15200103858013025</v>
      </c>
      <c r="I372" s="7">
        <f>(Table1[% volume]/(Table1[[#Totals],[% volume]]))</f>
        <v>0.53753261367951977</v>
      </c>
      <c r="J372" s="7">
        <f>_FV(Table1[[#This Row],[Company]],"Volume")/_FV(Table1[[#This Row],[Company]],"Shares outstanding",TRUE)</f>
        <v>9.1992274157316832E-4</v>
      </c>
      <c r="K372" s="7">
        <f>(_FV(Table1[[#This Row],[Company]],"52 week high",TRUE)-_FV(Table1[[#This Row],[Company]],"52 week low",TRUE))/_FV(Table1[[#This Row],[Company]],"Price")</f>
        <v>0.29614917964980009</v>
      </c>
      <c r="L372" s="7">
        <f>(_FV(Table1[[#This Row],[Company]],"High",TRUE)-_FV(Table1[[#This Row],[Company]],"Low",TRUE))/_FV(Table1[[#This Row],[Company]],"Price")</f>
        <v>7.1694471253275919E-3</v>
      </c>
      <c r="M372" s="7">
        <f>(Table1[day range]/Table1[year range])</f>
        <v>2.4208904221195371E-2</v>
      </c>
      <c r="N372" s="9">
        <f>_FV(Table1[[#This Row],[Company]],"Market cap",TRUE)</f>
        <v>33419148109.575001</v>
      </c>
      <c r="O372" s="9">
        <f>_FV(Table1[[#This Row],[Company]],"Previous close",TRUE)*_FV(Table1[[#This Row],[Company]],"Change (%)",TRUE)*_FV(Table1[[#This Row],[Company]],"Shares outstanding",TRUE)</f>
        <v>83146840.496622592</v>
      </c>
      <c r="P372" s="7">
        <f>(_FV(Table1[[#This Row],[Company]],"Price")-_FV(Table1[[#This Row],[Company]],"52 week low",TRUE))/_FV(Table1[[#This Row],[Company]],"Price",TRUE)</f>
        <v>0.28360678339997242</v>
      </c>
      <c r="Q372" s="3">
        <f>_FV(Table1[[#This Row],[Company]],"52 week low",TRUE)</f>
        <v>51.96</v>
      </c>
      <c r="R372" s="3">
        <f>_FV(Table1[[#This Row],[Company]],"Low")</f>
        <v>72.16</v>
      </c>
      <c r="S372" s="14">
        <f>_FV(Table1[[#This Row],[Company]],"Price")</f>
        <v>72.53</v>
      </c>
      <c r="T372" s="3">
        <f>_FV(Table1[[#This Row],[Company]],"High")</f>
        <v>72.680000000000007</v>
      </c>
      <c r="U372" s="3">
        <f>_FV(Table1[[#This Row],[Company]],"52 week high",TRUE)</f>
        <v>73.439700000000002</v>
      </c>
      <c r="V372" s="7">
        <f>(_FV(Table1[[#This Row],[Company]],"52 week high",TRUE)-_FV(Table1[[#This Row],[Company]],"Price"))/_FV(Table1[[#This Row],[Company]],"Price",TRUE)</f>
        <v>1.254239624982767E-2</v>
      </c>
      <c r="W372" s="7">
        <f>((_FV(Table1[[#This Row],[Company]],"Price")-_FV(Table1[[#This Row],[Company]],"52 week low",TRUE))/(Table1[year range]*_FV(Table1[[#This Row],[Company]],"Price")))</f>
        <v>0.95764838428842114</v>
      </c>
      <c r="X372" s="7">
        <f>((_FV(Table1[[#This Row],[Company]],"Price")-_FV(Table1[[#This Row],[Company]],"Low",TRUE))/(_FV(Table1[[#This Row],[Company]],"High",TRUE)-_FV(Table1[[#This Row],[Company]],"Low",TRUE)))</f>
        <v>0.71153846153845624</v>
      </c>
      <c r="Y372" s="3">
        <f>_FV(Table1[[#This Row],[Company]],"Previous close",TRUE)</f>
        <v>72.349999999999994</v>
      </c>
      <c r="Z372" s="17">
        <f>_FV(Table1[[#This Row],[Company]],"Change")</f>
        <v>0.18</v>
      </c>
      <c r="AA372" s="3">
        <f>_FV(Table1[[#This Row],[Company]],"Open")</f>
        <v>72.2</v>
      </c>
      <c r="AB372" s="1">
        <v>0.140291</v>
      </c>
      <c r="AC372" s="6">
        <f>_FV(Table1[[#This Row],[Company]],"Volume")</f>
        <v>424921</v>
      </c>
      <c r="AD372" s="6">
        <f>_FV(Table1[[#This Row],[Company]],"Volume average",TRUE)</f>
        <v>2795513.7936507901</v>
      </c>
      <c r="AE372" s="1" t="str">
        <f>_FV(Table1[[#This Row],[Company]],"Year founded",TRUE)</f>
        <v>1984</v>
      </c>
      <c r="AF372" s="6">
        <f>_FV(Table1[[#This Row],[Company]],"Shares outstanding",TRUE)</f>
        <v>461909441.73566002</v>
      </c>
      <c r="AG372" s="1" t="str">
        <f>_FV(Table1[[#This Row],[Company]],"Exchange")</f>
        <v>NYSE</v>
      </c>
      <c r="AH372" s="1" t="str">
        <f>_FV(Table1[[#This Row],[Company]],"Industry")</f>
        <v>Banks - Regional - US</v>
      </c>
    </row>
    <row r="373" spans="1:34" ht="16.5" x14ac:dyDescent="0.25">
      <c r="A373" s="1">
        <v>334</v>
      </c>
      <c r="B373" s="2" t="e" vm="377">
        <v>#VALUE!</v>
      </c>
      <c r="C373" s="1" t="str">
        <f>_FV(Table1[[#This Row],[Company]],"Ticker symbol",TRUE)</f>
        <v>LNC</v>
      </c>
      <c r="D373" s="5">
        <f>_FV(Table1[[#This Row],[Company]],"P/E",TRUE)</f>
        <v>7.5414779999999997</v>
      </c>
      <c r="E373" s="5">
        <f>_FV(Table1[[#This Row],[Company]],"Beta")</f>
        <v>1.9184639999999999</v>
      </c>
      <c r="F373" s="7">
        <f>ABS(_FV(Table1[[#This Row],[Company]],"Change (%)",TRUE)/_FV(Table1[[#This Row],[Company]],"Beta"))</f>
        <v>1.3208483453429412E-3</v>
      </c>
      <c r="G373" s="7">
        <f>_FV(Table1[[#This Row],[Company]],"Change (%)",TRUE)</f>
        <v>2.5340000000000002E-3</v>
      </c>
      <c r="H373" s="7">
        <f>_FV(Table1[[#This Row],[Company]],"Volume")/_FV(Table1[[#This Row],[Company]],"Volume average",TRUE)</f>
        <v>0.11030746435057306</v>
      </c>
      <c r="I373" s="7">
        <f>(Table1[% volume]/(Table1[[#Totals],[% volume]]))</f>
        <v>0.39008851633251246</v>
      </c>
      <c r="J373" s="7">
        <f>_FV(Table1[[#This Row],[Company]],"Volume")/_FV(Table1[[#This Row],[Company]],"Shares outstanding",TRUE)</f>
        <v>8.717023802305593E-4</v>
      </c>
      <c r="K373" s="7">
        <f>(_FV(Table1[[#This Row],[Company]],"52 week high",TRUE)-_FV(Table1[[#This Row],[Company]],"52 week low",TRUE))/_FV(Table1[[#This Row],[Company]],"Price")</f>
        <v>0.37912578055307766</v>
      </c>
      <c r="L373" s="7">
        <f>(_FV(Table1[[#This Row],[Company]],"High",TRUE)-_FV(Table1[[#This Row],[Company]],"Low",TRUE))/_FV(Table1[[#This Row],[Company]],"Price")</f>
        <v>1.0556051144811299E-2</v>
      </c>
      <c r="M373" s="7">
        <f>(Table1[day range]/Table1[year range])</f>
        <v>2.784313725490227E-2</v>
      </c>
      <c r="N373" s="9">
        <f>_FV(Table1[[#This Row],[Company]],"Market cap",TRUE)</f>
        <v>14537101856.540001</v>
      </c>
      <c r="O373" s="9">
        <f>_FV(Table1[[#This Row],[Company]],"Previous close",TRUE)*_FV(Table1[[#This Row],[Company]],"Change (%)",TRUE)*_FV(Table1[[#This Row],[Company]],"Shares outstanding",TRUE)</f>
        <v>36837016.104472362</v>
      </c>
      <c r="P373" s="7">
        <f>(_FV(Table1[[#This Row],[Company]],"Price")-_FV(Table1[[#This Row],[Company]],"52 week low",TRUE))/_FV(Table1[[#This Row],[Company]],"Price",TRUE)</f>
        <v>9.039548022598877E-2</v>
      </c>
      <c r="Q373" s="3">
        <f>_FV(Table1[[#This Row],[Company]],"52 week low",TRUE)</f>
        <v>61.18</v>
      </c>
      <c r="R373" s="3">
        <f>_FV(Table1[[#This Row],[Company]],"Low")</f>
        <v>66.63</v>
      </c>
      <c r="S373" s="14">
        <f>_FV(Table1[[#This Row],[Company]],"Price")</f>
        <v>67.260000000000005</v>
      </c>
      <c r="T373" s="3">
        <f>_FV(Table1[[#This Row],[Company]],"High")</f>
        <v>67.34</v>
      </c>
      <c r="U373" s="3">
        <f>_FV(Table1[[#This Row],[Company]],"52 week high",TRUE)</f>
        <v>86.68</v>
      </c>
      <c r="V373" s="7">
        <f>(_FV(Table1[[#This Row],[Company]],"52 week high",TRUE)-_FV(Table1[[#This Row],[Company]],"Price"))/_FV(Table1[[#This Row],[Company]],"Price",TRUE)</f>
        <v>0.28873030032708891</v>
      </c>
      <c r="W373" s="7">
        <f>((_FV(Table1[[#This Row],[Company]],"Price")-_FV(Table1[[#This Row],[Company]],"52 week low",TRUE))/(Table1[year range]*_FV(Table1[[#This Row],[Company]],"Price")))</f>
        <v>0.23843137254901975</v>
      </c>
      <c r="X373" s="7">
        <f>((_FV(Table1[[#This Row],[Company]],"Price")-_FV(Table1[[#This Row],[Company]],"Low",TRUE))/(_FV(Table1[[#This Row],[Company]],"High",TRUE)-_FV(Table1[[#This Row],[Company]],"Low",TRUE)))</f>
        <v>0.88732394366197553</v>
      </c>
      <c r="Y373" s="3">
        <f>_FV(Table1[[#This Row],[Company]],"Previous close",TRUE)</f>
        <v>67.09</v>
      </c>
      <c r="Z373" s="17">
        <f>_FV(Table1[[#This Row],[Company]],"Change")</f>
        <v>0.17</v>
      </c>
      <c r="AA373" s="3">
        <f>_FV(Table1[[#This Row],[Company]],"Open")</f>
        <v>67.11</v>
      </c>
      <c r="AB373" s="1">
        <v>6.0586000000000001E-2</v>
      </c>
      <c r="AC373" s="6">
        <f>_FV(Table1[[#This Row],[Company]],"Volume")</f>
        <v>188881</v>
      </c>
      <c r="AD373" s="6">
        <f>_FV(Table1[[#This Row],[Company]],"Volume average",TRUE)</f>
        <v>1712313.859375</v>
      </c>
      <c r="AE373" s="1" t="str">
        <f>_FV(Table1[[#This Row],[Company]],"Year founded",TRUE)</f>
        <v>1968</v>
      </c>
      <c r="AF373" s="6">
        <f>_FV(Table1[[#This Row],[Company]],"Shares outstanding",TRUE)</f>
        <v>216680606</v>
      </c>
      <c r="AG373" s="1" t="str">
        <f>_FV(Table1[[#This Row],[Company]],"Exchange")</f>
        <v>NYSE</v>
      </c>
      <c r="AH373" s="1" t="str">
        <f>_FV(Table1[[#This Row],[Company]],"Industry")</f>
        <v>Insurance - Life</v>
      </c>
    </row>
    <row r="374" spans="1:34" ht="16.5" x14ac:dyDescent="0.25">
      <c r="A374" s="1">
        <v>324</v>
      </c>
      <c r="B374" s="2" t="e" vm="378">
        <v>#VALUE!</v>
      </c>
      <c r="C374" s="1" t="str">
        <f>_FV(Table1[[#This Row],[Company]],"Ticker symbol",TRUE)</f>
        <v>AEE</v>
      </c>
      <c r="D374" s="5">
        <f>_FV(Table1[[#This Row],[Company]],"P/E",TRUE)</f>
        <v>26.737967999999999</v>
      </c>
      <c r="E374" s="5">
        <f>_FV(Table1[[#This Row],[Company]],"Beta")</f>
        <v>0.27176800000000001</v>
      </c>
      <c r="F374" s="7">
        <f>ABS(_FV(Table1[[#This Row],[Company]],"Change (%)",TRUE)/_FV(Table1[[#This Row],[Company]],"Beta"))</f>
        <v>9.4087604132936913E-3</v>
      </c>
      <c r="G374" s="7">
        <f>_FV(Table1[[#This Row],[Company]],"Change (%)",TRUE)</f>
        <v>2.5569999999999998E-3</v>
      </c>
      <c r="H374" s="7">
        <f>_FV(Table1[[#This Row],[Company]],"Volume")/_FV(Table1[[#This Row],[Company]],"Volume average",TRUE)</f>
        <v>0.13270682189023625</v>
      </c>
      <c r="I374" s="7">
        <f>(Table1[% volume]/(Table1[[#Totals],[% volume]]))</f>
        <v>0.46930103563835845</v>
      </c>
      <c r="J374" s="7">
        <f>_FV(Table1[[#This Row],[Company]],"Volume")/_FV(Table1[[#This Row],[Company]],"Shares outstanding",TRUE)</f>
        <v>8.3218642709825537E-4</v>
      </c>
      <c r="K374" s="7">
        <f>(_FV(Table1[[#This Row],[Company]],"52 week high",TRUE)-_FV(Table1[[#This Row],[Company]],"52 week low",TRUE))/_FV(Table1[[#This Row],[Company]],"Price")</f>
        <v>0.20720433535224736</v>
      </c>
      <c r="L374" s="7">
        <f>(_FV(Table1[[#This Row],[Company]],"High",TRUE)-_FV(Table1[[#This Row],[Company]],"Low",TRUE))/_FV(Table1[[#This Row],[Company]],"Price")</f>
        <v>7.0927637870577031E-3</v>
      </c>
      <c r="M374" s="7">
        <f>(Table1[day range]/Table1[year range])</f>
        <v>3.4230769230769252E-2</v>
      </c>
      <c r="N374" s="9">
        <f>_FV(Table1[[#This Row],[Company]],"Market cap",TRUE)</f>
        <v>15269784084.690001</v>
      </c>
      <c r="O374" s="9">
        <f>_FV(Table1[[#This Row],[Company]],"Previous close",TRUE)*_FV(Table1[[#This Row],[Company]],"Change (%)",TRUE)*_FV(Table1[[#This Row],[Company]],"Shares outstanding",TRUE)</f>
        <v>39044837.904552408</v>
      </c>
      <c r="P374" s="7">
        <f>(_FV(Table1[[#This Row],[Company]],"Price")-_FV(Table1[[#This Row],[Company]],"52 week low",TRUE))/_FV(Table1[[#This Row],[Company]],"Price",TRUE)</f>
        <v>0.17293592604399108</v>
      </c>
      <c r="Q374" s="3">
        <f>_FV(Table1[[#This Row],[Company]],"52 week low",TRUE)</f>
        <v>51.89</v>
      </c>
      <c r="R374" s="3">
        <f>_FV(Table1[[#This Row],[Company]],"Low")</f>
        <v>62.33</v>
      </c>
      <c r="S374" s="14">
        <f>_FV(Table1[[#This Row],[Company]],"Price")</f>
        <v>62.74</v>
      </c>
      <c r="T374" s="3">
        <f>_FV(Table1[[#This Row],[Company]],"High")</f>
        <v>62.774999999999999</v>
      </c>
      <c r="U374" s="3">
        <f>_FV(Table1[[#This Row],[Company]],"52 week high",TRUE)</f>
        <v>64.89</v>
      </c>
      <c r="V374" s="7">
        <f>(_FV(Table1[[#This Row],[Company]],"52 week high",TRUE)-_FV(Table1[[#This Row],[Company]],"Price"))/_FV(Table1[[#This Row],[Company]],"Price",TRUE)</f>
        <v>3.4268409308256274E-2</v>
      </c>
      <c r="W374" s="7">
        <f>((_FV(Table1[[#This Row],[Company]],"Price")-_FV(Table1[[#This Row],[Company]],"52 week low",TRUE))/(Table1[year range]*_FV(Table1[[#This Row],[Company]],"Price")))</f>
        <v>0.83461538461538476</v>
      </c>
      <c r="X374" s="7">
        <f>((_FV(Table1[[#This Row],[Company]],"Price")-_FV(Table1[[#This Row],[Company]],"Low",TRUE))/(_FV(Table1[[#This Row],[Company]],"High",TRUE)-_FV(Table1[[#This Row],[Company]],"Low",TRUE)))</f>
        <v>0.92134831460674926</v>
      </c>
      <c r="Y374" s="3">
        <f>_FV(Table1[[#This Row],[Company]],"Previous close",TRUE)</f>
        <v>62.58</v>
      </c>
      <c r="Z374" s="17">
        <f>_FV(Table1[[#This Row],[Company]],"Change")</f>
        <v>0.16</v>
      </c>
      <c r="AA374" s="3">
        <f>_FV(Table1[[#This Row],[Company]],"Open")</f>
        <v>62.43</v>
      </c>
      <c r="AB374" s="1">
        <v>6.2884999999999996E-2</v>
      </c>
      <c r="AC374" s="6">
        <f>_FV(Table1[[#This Row],[Company]],"Volume")</f>
        <v>203057</v>
      </c>
      <c r="AD374" s="6">
        <f>_FV(Table1[[#This Row],[Company]],"Volume average",TRUE)</f>
        <v>1530117.2698412701</v>
      </c>
      <c r="AE374" s="1" t="str">
        <f>_FV(Table1[[#This Row],[Company]],"Year founded",TRUE)</f>
        <v>1997</v>
      </c>
      <c r="AF374" s="6">
        <f>_FV(Table1[[#This Row],[Company]],"Shares outstanding",TRUE)</f>
        <v>244004219.9535</v>
      </c>
      <c r="AG374" s="1" t="str">
        <f>_FV(Table1[[#This Row],[Company]],"Exchange")</f>
        <v>NYSE</v>
      </c>
      <c r="AH374" s="1" t="str">
        <f>_FV(Table1[[#This Row],[Company]],"Industry")</f>
        <v>Utilities - Regulated Electric</v>
      </c>
    </row>
    <row r="375" spans="1:34" ht="16.5" x14ac:dyDescent="0.25">
      <c r="A375" s="1">
        <v>139</v>
      </c>
      <c r="B375" s="2" t="e" vm="379">
        <v>#VALUE!</v>
      </c>
      <c r="C375" s="1" t="str">
        <f>_FV(Table1[[#This Row],[Company]],"Ticker symbol",TRUE)</f>
        <v>PRU</v>
      </c>
      <c r="D375" s="5">
        <f>_FV(Table1[[#This Row],[Company]],"P/E",TRUE)</f>
        <v>5.77034</v>
      </c>
      <c r="E375" s="5">
        <f>_FV(Table1[[#This Row],[Company]],"Beta")</f>
        <v>1.51058</v>
      </c>
      <c r="F375" s="7">
        <f>ABS(_FV(Table1[[#This Row],[Company]],"Change (%)",TRUE)/_FV(Table1[[#This Row],[Company]],"Beta"))</f>
        <v>1.7152352076685775E-3</v>
      </c>
      <c r="G375" s="7">
        <f>_FV(Table1[[#This Row],[Company]],"Change (%)",TRUE)</f>
        <v>2.591E-3</v>
      </c>
      <c r="H375" s="7">
        <f>_FV(Table1[[#This Row],[Company]],"Volume")/_FV(Table1[[#This Row],[Company]],"Volume average",TRUE)</f>
        <v>0.32987154603954877</v>
      </c>
      <c r="I375" s="7">
        <f>(Table1[% volume]/(Table1[[#Totals],[% volume]]))</f>
        <v>1.1665493603036587</v>
      </c>
      <c r="J375" s="7">
        <f>_FV(Table1[[#This Row],[Company]],"Volume")/_FV(Table1[[#This Row],[Company]],"Shares outstanding",TRUE)</f>
        <v>1.4656534950109829E-3</v>
      </c>
      <c r="K375" s="7">
        <f>(_FV(Table1[[#This Row],[Company]],"52 week high",TRUE)-_FV(Table1[[#This Row],[Company]],"52 week low",TRUE))/_FV(Table1[[#This Row],[Company]],"Price")</f>
        <v>0.34873782548201154</v>
      </c>
      <c r="L375" s="7">
        <f>(_FV(Table1[[#This Row],[Company]],"High",TRUE)-_FV(Table1[[#This Row],[Company]],"Low",TRUE))/_FV(Table1[[#This Row],[Company]],"Price")</f>
        <v>7.4537865235539654E-3</v>
      </c>
      <c r="M375" s="7">
        <f>(Table1[day range]/Table1[year range])</f>
        <v>2.1373610715303505E-2</v>
      </c>
      <c r="N375" s="9">
        <f>_FV(Table1[[#This Row],[Company]],"Market cap",TRUE)</f>
        <v>41870970000</v>
      </c>
      <c r="O375" s="9">
        <f>_FV(Table1[[#This Row],[Company]],"Previous close",TRUE)*_FV(Table1[[#This Row],[Company]],"Change (%)",TRUE)*_FV(Table1[[#This Row],[Company]],"Shares outstanding",TRUE)</f>
        <v>108487683.26999997</v>
      </c>
      <c r="P375" s="7">
        <f>(_FV(Table1[[#This Row],[Company]],"Price")-_FV(Table1[[#This Row],[Company]],"52 week low",TRUE))/_FV(Table1[[#This Row],[Company]],"Price",TRUE)</f>
        <v>8.5171934009143385E-2</v>
      </c>
      <c r="Q375" s="3">
        <f>_FV(Table1[[#This Row],[Company]],"52 week low",TRUE)</f>
        <v>92.05</v>
      </c>
      <c r="R375" s="3">
        <f>_FV(Table1[[#This Row],[Company]],"Low")</f>
        <v>99.83</v>
      </c>
      <c r="S375" s="14">
        <f>_FV(Table1[[#This Row],[Company]],"Price")</f>
        <v>100.62</v>
      </c>
      <c r="T375" s="3">
        <f>_FV(Table1[[#This Row],[Company]],"High")</f>
        <v>100.58</v>
      </c>
      <c r="U375" s="3">
        <f>_FV(Table1[[#This Row],[Company]],"52 week high",TRUE)</f>
        <v>127.14</v>
      </c>
      <c r="V375" s="7">
        <f>(_FV(Table1[[#This Row],[Company]],"52 week high",TRUE)-_FV(Table1[[#This Row],[Company]],"Price"))/_FV(Table1[[#This Row],[Company]],"Price",TRUE)</f>
        <v>0.26356589147286819</v>
      </c>
      <c r="W375" s="7">
        <f>((_FV(Table1[[#This Row],[Company]],"Price")-_FV(Table1[[#This Row],[Company]],"52 week low",TRUE))/(Table1[year range]*_FV(Table1[[#This Row],[Company]],"Price")))</f>
        <v>0.24422912510686823</v>
      </c>
      <c r="X375" s="7">
        <f>((_FV(Table1[[#This Row],[Company]],"Price")-_FV(Table1[[#This Row],[Company]],"Low",TRUE))/(_FV(Table1[[#This Row],[Company]],"High",TRUE)-_FV(Table1[[#This Row],[Company]],"Low",TRUE)))</f>
        <v>1.0533333333333417</v>
      </c>
      <c r="Y375" s="3">
        <f>_FV(Table1[[#This Row],[Company]],"Previous close",TRUE)</f>
        <v>100.36</v>
      </c>
      <c r="Z375" s="17">
        <f>_FV(Table1[[#This Row],[Company]],"Change")</f>
        <v>0.26</v>
      </c>
      <c r="AA375" s="3">
        <f>_FV(Table1[[#This Row],[Company]],"Open")</f>
        <v>100.28</v>
      </c>
      <c r="AB375" s="1">
        <v>0.17110800000000001</v>
      </c>
      <c r="AC375" s="6">
        <f>_FV(Table1[[#This Row],[Company]],"Volume")</f>
        <v>611482</v>
      </c>
      <c r="AD375" s="6">
        <f>_FV(Table1[[#This Row],[Company]],"Volume average",TRUE)</f>
        <v>1853697.31746032</v>
      </c>
      <c r="AE375" s="1" t="str">
        <f>_FV(Table1[[#This Row],[Company]],"Year founded",TRUE)</f>
        <v>1999</v>
      </c>
      <c r="AF375" s="6">
        <f>_FV(Table1[[#This Row],[Company]],"Shares outstanding",TRUE)</f>
        <v>417207752.09246701</v>
      </c>
      <c r="AG375" s="1" t="str">
        <f>_FV(Table1[[#This Row],[Company]],"Exchange")</f>
        <v>NYSE</v>
      </c>
      <c r="AH375" s="1" t="str">
        <f>_FV(Table1[[#This Row],[Company]],"Industry")</f>
        <v>Insurance - Life</v>
      </c>
    </row>
    <row r="376" spans="1:34" ht="16.5" x14ac:dyDescent="0.25">
      <c r="A376" s="1">
        <v>128</v>
      </c>
      <c r="B376" s="2" t="e" vm="380">
        <v>#VALUE!</v>
      </c>
      <c r="C376" s="1" t="str">
        <f>_FV(Table1[[#This Row],[Company]],"Ticker symbol",TRUE)</f>
        <v>EMR</v>
      </c>
      <c r="D376" s="5">
        <f>_FV(Table1[[#This Row],[Company]],"P/E",TRUE)</f>
        <v>25.839793</v>
      </c>
      <c r="E376" s="5">
        <f>_FV(Table1[[#This Row],[Company]],"Beta")</f>
        <v>1.1274</v>
      </c>
      <c r="F376" s="7">
        <f>ABS(_FV(Table1[[#This Row],[Company]],"Change (%)",TRUE)/_FV(Table1[[#This Row],[Company]],"Beta"))</f>
        <v>2.3177221926556678E-3</v>
      </c>
      <c r="G376" s="7">
        <f>_FV(Table1[[#This Row],[Company]],"Change (%)",TRUE)</f>
        <v>2.6129999999999999E-3</v>
      </c>
      <c r="H376" s="7">
        <f>_FV(Table1[[#This Row],[Company]],"Volume")/_FV(Table1[[#This Row],[Company]],"Volume average",TRUE)</f>
        <v>0.47170908225871727</v>
      </c>
      <c r="I376" s="7">
        <f>(Table1[% volume]/(Table1[[#Totals],[% volume]]))</f>
        <v>1.6681400222750939</v>
      </c>
      <c r="J376" s="7">
        <f>_FV(Table1[[#This Row],[Company]],"Volume")/_FV(Table1[[#This Row],[Company]],"Shares outstanding",TRUE)</f>
        <v>1.9201618086178748E-3</v>
      </c>
      <c r="K376" s="7">
        <f>(_FV(Table1[[#This Row],[Company]],"52 week high",TRUE)-_FV(Table1[[#This Row],[Company]],"52 week low",TRUE))/_FV(Table1[[#This Row],[Company]],"Price")</f>
        <v>0.23758936326585159</v>
      </c>
      <c r="L376" s="7">
        <f>(_FV(Table1[[#This Row],[Company]],"High",TRUE)-_FV(Table1[[#This Row],[Company]],"Low",TRUE))/_FV(Table1[[#This Row],[Company]],"Price")</f>
        <v>1.0690185073829054E-2</v>
      </c>
      <c r="M376" s="7">
        <f>(Table1[day range]/Table1[year range])</f>
        <v>4.4994375703036958E-2</v>
      </c>
      <c r="N376" s="9">
        <f>_FV(Table1[[#This Row],[Company]],"Market cap",TRUE)</f>
        <v>47231554795.519997</v>
      </c>
      <c r="O376" s="9">
        <f>_FV(Table1[[#This Row],[Company]],"Previous close",TRUE)*_FV(Table1[[#This Row],[Company]],"Change (%)",TRUE)*_FV(Table1[[#This Row],[Company]],"Shares outstanding",TRUE)</f>
        <v>123416052.68069382</v>
      </c>
      <c r="P376" s="7">
        <f>(_FV(Table1[[#This Row],[Company]],"Price")-_FV(Table1[[#This Row],[Company]],"52 week low",TRUE))/_FV(Table1[[#This Row],[Company]],"Price",TRUE)</f>
        <v>0.23204382975880264</v>
      </c>
      <c r="Q376" s="3">
        <f>_FV(Table1[[#This Row],[Company]],"52 week low",TRUE)</f>
        <v>57.47</v>
      </c>
      <c r="R376" s="3">
        <f>_FV(Table1[[#This Row],[Company]],"Low")</f>
        <v>74.45</v>
      </c>
      <c r="S376" s="14">
        <f>_FV(Table1[[#This Row],[Company]],"Price")</f>
        <v>74.834999999999994</v>
      </c>
      <c r="T376" s="3">
        <f>_FV(Table1[[#This Row],[Company]],"High")</f>
        <v>75.25</v>
      </c>
      <c r="U376" s="3">
        <f>_FV(Table1[[#This Row],[Company]],"52 week high",TRUE)</f>
        <v>75.25</v>
      </c>
      <c r="V376" s="7">
        <f>(_FV(Table1[[#This Row],[Company]],"52 week high",TRUE)-_FV(Table1[[#This Row],[Company]],"Price"))/_FV(Table1[[#This Row],[Company]],"Price",TRUE)</f>
        <v>5.5455335070489246E-3</v>
      </c>
      <c r="W376" s="7">
        <f>((_FV(Table1[[#This Row],[Company]],"Price")-_FV(Table1[[#This Row],[Company]],"52 week low",TRUE))/(Table1[year range]*_FV(Table1[[#This Row],[Company]],"Price")))</f>
        <v>0.97665916760404914</v>
      </c>
      <c r="X376" s="7">
        <f>((_FV(Table1[[#This Row],[Company]],"Price")-_FV(Table1[[#This Row],[Company]],"Low",TRUE))/(_FV(Table1[[#This Row],[Company]],"High",TRUE)-_FV(Table1[[#This Row],[Company]],"Low",TRUE)))</f>
        <v>0.48124999999999035</v>
      </c>
      <c r="Y376" s="3">
        <f>_FV(Table1[[#This Row],[Company]],"Previous close",TRUE)</f>
        <v>74.64</v>
      </c>
      <c r="Z376" s="17">
        <f>_FV(Table1[[#This Row],[Company]],"Change")</f>
        <v>0.19500000000000001</v>
      </c>
      <c r="AA376" s="3">
        <f>_FV(Table1[[#This Row],[Company]],"Open")</f>
        <v>74.569999999999993</v>
      </c>
      <c r="AB376" s="1">
        <v>0.18646599999999999</v>
      </c>
      <c r="AC376" s="6">
        <f>_FV(Table1[[#This Row],[Company]],"Volume")</f>
        <v>1215062</v>
      </c>
      <c r="AD376" s="6">
        <f>_FV(Table1[[#This Row],[Company]],"Volume average",TRUE)</f>
        <v>2575871.5396825401</v>
      </c>
      <c r="AE376" s="1" t="str">
        <f>_FV(Table1[[#This Row],[Company]],"Year founded",TRUE)</f>
        <v>1890</v>
      </c>
      <c r="AF376" s="6">
        <f>_FV(Table1[[#This Row],[Company]],"Shares outstanding",TRUE)</f>
        <v>632791462.96248698</v>
      </c>
      <c r="AG376" s="1" t="str">
        <f>_FV(Table1[[#This Row],[Company]],"Exchange")</f>
        <v>NYSE</v>
      </c>
      <c r="AH376" s="1" t="str">
        <f>_FV(Table1[[#This Row],[Company]],"Industry")</f>
        <v>Diversified Industrials</v>
      </c>
    </row>
    <row r="377" spans="1:34" ht="16.5" x14ac:dyDescent="0.25">
      <c r="A377" s="1">
        <v>74</v>
      </c>
      <c r="B377" s="2" t="e" vm="381">
        <v>#VALUE!</v>
      </c>
      <c r="C377" s="1" t="str">
        <f>_FV(Table1[[#This Row],[Company]],"Ticker symbol",TRUE)</f>
        <v>BIIB</v>
      </c>
      <c r="D377" s="5">
        <f>_FV(Table1[[#This Row],[Company]],"P/E",TRUE)</f>
        <v>24.154589000000001</v>
      </c>
      <c r="E377" s="5">
        <f>_FV(Table1[[#This Row],[Company]],"Beta")</f>
        <v>0.87555300000000003</v>
      </c>
      <c r="F377" s="7">
        <f>ABS(_FV(Table1[[#This Row],[Company]],"Change (%)",TRUE)/_FV(Table1[[#This Row],[Company]],"Beta"))</f>
        <v>3.0335113922286827E-3</v>
      </c>
      <c r="G377" s="7">
        <f>_FV(Table1[[#This Row],[Company]],"Change (%)",TRUE)</f>
        <v>2.6559999999999999E-3</v>
      </c>
      <c r="H377" s="7">
        <f>_FV(Table1[[#This Row],[Company]],"Volume")/_FV(Table1[[#This Row],[Company]],"Volume average",TRUE)</f>
        <v>0.22649037420311358</v>
      </c>
      <c r="I377" s="7">
        <f>(Table1[% volume]/(Table1[[#Totals],[% volume]]))</f>
        <v>0.80095480896646254</v>
      </c>
      <c r="J377" s="7">
        <f>_FV(Table1[[#This Row],[Company]],"Volume")/_FV(Table1[[#This Row],[Company]],"Shares outstanding",TRUE)</f>
        <v>1.3951615567901036E-3</v>
      </c>
      <c r="K377" s="7">
        <f>(_FV(Table1[[#This Row],[Company]],"52 week high",TRUE)-_FV(Table1[[#This Row],[Company]],"52 week low",TRUE))/_FV(Table1[[#This Row],[Company]],"Price")</f>
        <v>0.39735665251944063</v>
      </c>
      <c r="L377" s="7">
        <f>(_FV(Table1[[#This Row],[Company]],"High",TRUE)-_FV(Table1[[#This Row],[Company]],"Low",TRUE))/_FV(Table1[[#This Row],[Company]],"Price")</f>
        <v>1.2419175662973073E-2</v>
      </c>
      <c r="M377" s="7">
        <f>(Table1[day range]/Table1[year range])</f>
        <v>3.1254480286738037E-2</v>
      </c>
      <c r="N377" s="9">
        <f>_FV(Table1[[#This Row],[Company]],"Market cap",TRUE)</f>
        <v>70717580139.604996</v>
      </c>
      <c r="O377" s="9">
        <f>_FV(Table1[[#This Row],[Company]],"Previous close",TRUE)*_FV(Table1[[#This Row],[Company]],"Change (%)",TRUE)*_FV(Table1[[#This Row],[Company]],"Shares outstanding",TRUE)</f>
        <v>187825892.85079044</v>
      </c>
      <c r="P377" s="7">
        <f>(_FV(Table1[[#This Row],[Company]],"Price")-_FV(Table1[[#This Row],[Company]],"52 week low",TRUE))/_FV(Table1[[#This Row],[Company]],"Price",TRUE)</f>
        <v>0.2902555046002222</v>
      </c>
      <c r="Q377" s="3">
        <f>_FV(Table1[[#This Row],[Company]],"52 week low",TRUE)</f>
        <v>249.17</v>
      </c>
      <c r="R377" s="3">
        <f>_FV(Table1[[#This Row],[Company]],"Low")</f>
        <v>347.97</v>
      </c>
      <c r="S377" s="14">
        <f>_FV(Table1[[#This Row],[Company]],"Price")</f>
        <v>351.07</v>
      </c>
      <c r="T377" s="3">
        <f>_FV(Table1[[#This Row],[Company]],"High")</f>
        <v>352.33</v>
      </c>
      <c r="U377" s="3">
        <f>_FV(Table1[[#This Row],[Company]],"52 week high",TRUE)</f>
        <v>388.67</v>
      </c>
      <c r="V377" s="7">
        <f>(_FV(Table1[[#This Row],[Company]],"52 week high",TRUE)-_FV(Table1[[#This Row],[Company]],"Price"))/_FV(Table1[[#This Row],[Company]],"Price",TRUE)</f>
        <v>0.10710114791921846</v>
      </c>
      <c r="W377" s="7">
        <f>((_FV(Table1[[#This Row],[Company]],"Price")-_FV(Table1[[#This Row],[Company]],"52 week low",TRUE))/(Table1[year range]*_FV(Table1[[#This Row],[Company]],"Price")))</f>
        <v>0.73046594982078838</v>
      </c>
      <c r="X377" s="7">
        <f>((_FV(Table1[[#This Row],[Company]],"Price")-_FV(Table1[[#This Row],[Company]],"Low",TRUE))/(_FV(Table1[[#This Row],[Company]],"High",TRUE)-_FV(Table1[[#This Row],[Company]],"Low",TRUE)))</f>
        <v>0.71100917431192578</v>
      </c>
      <c r="Y377" s="3">
        <f>_FV(Table1[[#This Row],[Company]],"Previous close",TRUE)</f>
        <v>350.14</v>
      </c>
      <c r="Z377" s="17">
        <f>_FV(Table1[[#This Row],[Company]],"Change")</f>
        <v>0.93</v>
      </c>
      <c r="AA377" s="3">
        <f>_FV(Table1[[#This Row],[Company]],"Open")</f>
        <v>348.05</v>
      </c>
      <c r="AB377" s="1">
        <v>0.30154300000000001</v>
      </c>
      <c r="AC377" s="6">
        <f>_FV(Table1[[#This Row],[Company]],"Volume")</f>
        <v>281780</v>
      </c>
      <c r="AD377" s="6">
        <f>_FV(Table1[[#This Row],[Company]],"Volume average",TRUE)</f>
        <v>1244114.68253968</v>
      </c>
      <c r="AE377" s="1" t="str">
        <f>_FV(Table1[[#This Row],[Company]],"Year founded",TRUE)</f>
        <v>1978</v>
      </c>
      <c r="AF377" s="6">
        <f>_FV(Table1[[#This Row],[Company]],"Shares outstanding",TRUE)</f>
        <v>201969441.193822</v>
      </c>
      <c r="AG377" s="1" t="str">
        <f>_FV(Table1[[#This Row],[Company]],"Exchange")</f>
        <v>NASDAQ</v>
      </c>
      <c r="AH377" s="1" t="str">
        <f>_FV(Table1[[#This Row],[Company]],"Industry")</f>
        <v>Biotechnology</v>
      </c>
    </row>
    <row r="378" spans="1:34" ht="16.5" x14ac:dyDescent="0.25">
      <c r="A378" s="1">
        <v>201</v>
      </c>
      <c r="B378" s="2" t="e" vm="382">
        <v>#VALUE!</v>
      </c>
      <c r="C378" s="1" t="str">
        <f>_FV(Table1[[#This Row],[Company]],"Ticker symbol",TRUE)</f>
        <v>RHT</v>
      </c>
      <c r="D378" s="5">
        <f>_FV(Table1[[#This Row],[Company]],"P/E",TRUE)</f>
        <v>90.090090000000004</v>
      </c>
      <c r="E378" s="5">
        <f>_FV(Table1[[#This Row],[Company]],"Beta")</f>
        <v>1.065974</v>
      </c>
      <c r="F378" s="7">
        <f>ABS(_FV(Table1[[#This Row],[Company]],"Change (%)",TRUE)/_FV(Table1[[#This Row],[Company]],"Beta"))</f>
        <v>2.5047515230202616E-3</v>
      </c>
      <c r="G378" s="7">
        <f>_FV(Table1[[#This Row],[Company]],"Change (%)",TRUE)</f>
        <v>2.6700000000000001E-3</v>
      </c>
      <c r="H378" s="7">
        <f>_FV(Table1[[#This Row],[Company]],"Volume")/_FV(Table1[[#This Row],[Company]],"Volume average",TRUE)</f>
        <v>0.12239095206818126</v>
      </c>
      <c r="I378" s="7">
        <f>(Table1[% volume]/(Table1[[#Totals],[% volume]]))</f>
        <v>0.43282025550932213</v>
      </c>
      <c r="J378" s="7">
        <f>_FV(Table1[[#This Row],[Company]],"Volume")/_FV(Table1[[#This Row],[Company]],"Shares outstanding",TRUE)</f>
        <v>1.2160950004444213E-3</v>
      </c>
      <c r="K378" s="7">
        <f>(_FV(Table1[[#This Row],[Company]],"52 week high",TRUE)-_FV(Table1[[#This Row],[Company]],"52 week low",TRUE))/_FV(Table1[[#This Row],[Company]],"Price")</f>
        <v>0.5732903587443946</v>
      </c>
      <c r="L378" s="7">
        <f>(_FV(Table1[[#This Row],[Company]],"High",TRUE)-_FV(Table1[[#This Row],[Company]],"Low",TRUE))/_FV(Table1[[#This Row],[Company]],"Price")</f>
        <v>1.2612107623318266E-2</v>
      </c>
      <c r="M378" s="7">
        <f>(Table1[day range]/Table1[year range])</f>
        <v>2.199951112197486E-2</v>
      </c>
      <c r="N378" s="9">
        <f>_FV(Table1[[#This Row],[Company]],"Market cap",TRUE)</f>
        <v>25339456694.368999</v>
      </c>
      <c r="O378" s="9">
        <f>_FV(Table1[[#This Row],[Company]],"Previous close",TRUE)*_FV(Table1[[#This Row],[Company]],"Change (%)",TRUE)*_FV(Table1[[#This Row],[Company]],"Shares outstanding",TRUE)</f>
        <v>67656349.373965085</v>
      </c>
      <c r="P378" s="7">
        <f>(_FV(Table1[[#This Row],[Company]],"Price")-_FV(Table1[[#This Row],[Company]],"52 week low",TRUE))/_FV(Table1[[#This Row],[Company]],"Price",TRUE)</f>
        <v>0.32819506726457404</v>
      </c>
      <c r="Q378" s="3">
        <f>_FV(Table1[[#This Row],[Company]],"52 week low",TRUE)</f>
        <v>95.88</v>
      </c>
      <c r="R378" s="3">
        <f>_FV(Table1[[#This Row],[Company]],"Low")</f>
        <v>141.59</v>
      </c>
      <c r="S378" s="14">
        <f>_FV(Table1[[#This Row],[Company]],"Price")</f>
        <v>142.72</v>
      </c>
      <c r="T378" s="3">
        <f>_FV(Table1[[#This Row],[Company]],"High")</f>
        <v>143.38999999999999</v>
      </c>
      <c r="U378" s="3">
        <f>_FV(Table1[[#This Row],[Company]],"52 week high",TRUE)</f>
        <v>177.7</v>
      </c>
      <c r="V378" s="7">
        <f>(_FV(Table1[[#This Row],[Company]],"52 week high",TRUE)-_FV(Table1[[#This Row],[Company]],"Price"))/_FV(Table1[[#This Row],[Company]],"Price",TRUE)</f>
        <v>0.24509529147982057</v>
      </c>
      <c r="W378" s="7">
        <f>((_FV(Table1[[#This Row],[Company]],"Price")-_FV(Table1[[#This Row],[Company]],"52 week low",TRUE))/(Table1[year range]*_FV(Table1[[#This Row],[Company]],"Price")))</f>
        <v>0.57247616719628458</v>
      </c>
      <c r="X378" s="7">
        <f>((_FV(Table1[[#This Row],[Company]],"Price")-_FV(Table1[[#This Row],[Company]],"Low",TRUE))/(_FV(Table1[[#This Row],[Company]],"High",TRUE)-_FV(Table1[[#This Row],[Company]],"Low",TRUE)))</f>
        <v>0.62777777777778121</v>
      </c>
      <c r="Y378" s="3">
        <f>_FV(Table1[[#This Row],[Company]],"Previous close",TRUE)</f>
        <v>142.34</v>
      </c>
      <c r="Z378" s="17">
        <f>_FV(Table1[[#This Row],[Company]],"Change")</f>
        <v>0.38</v>
      </c>
      <c r="AA378" s="3">
        <f>_FV(Table1[[#This Row],[Company]],"Open")</f>
        <v>142.97999999999999</v>
      </c>
      <c r="AB378" s="1">
        <v>0.110467</v>
      </c>
      <c r="AC378" s="6">
        <f>_FV(Table1[[#This Row],[Company]],"Volume")</f>
        <v>216490</v>
      </c>
      <c r="AD378" s="6">
        <f>_FV(Table1[[#This Row],[Company]],"Volume average",TRUE)</f>
        <v>1768839.9047619</v>
      </c>
      <c r="AE378" s="1" t="str">
        <f>_FV(Table1[[#This Row],[Company]],"Year founded",TRUE)</f>
        <v>1993</v>
      </c>
      <c r="AF378" s="6">
        <f>_FV(Table1[[#This Row],[Company]],"Shares outstanding",TRUE)</f>
        <v>178020631.54678199</v>
      </c>
      <c r="AG378" s="1" t="str">
        <f>_FV(Table1[[#This Row],[Company]],"Exchange")</f>
        <v>NYSE</v>
      </c>
      <c r="AH378" s="1" t="str">
        <f>_FV(Table1[[#This Row],[Company]],"Industry")</f>
        <v>Software - Application</v>
      </c>
    </row>
    <row r="379" spans="1:34" ht="16.5" x14ac:dyDescent="0.25">
      <c r="A379" s="1">
        <v>53</v>
      </c>
      <c r="B379" s="2" t="e" vm="383">
        <v>#VALUE!</v>
      </c>
      <c r="C379" s="1" t="str">
        <f>_FV(Table1[[#This Row],[Company]],"Ticker symbol",TRUE)</f>
        <v>UTX</v>
      </c>
      <c r="D379" s="5">
        <f>_FV(Table1[[#This Row],[Company]],"P/E",TRUE)</f>
        <v>21.097045999999999</v>
      </c>
      <c r="E379" s="5">
        <f>_FV(Table1[[#This Row],[Company]],"Beta")</f>
        <v>1.047077</v>
      </c>
      <c r="F379" s="7">
        <f>ABS(_FV(Table1[[#This Row],[Company]],"Change (%)",TRUE)/_FV(Table1[[#This Row],[Company]],"Beta"))</f>
        <v>2.556641011119526E-3</v>
      </c>
      <c r="G379" s="7">
        <f>_FV(Table1[[#This Row],[Company]],"Change (%)",TRUE)</f>
        <v>2.6770000000000001E-3</v>
      </c>
      <c r="H379" s="7">
        <f>_FV(Table1[[#This Row],[Company]],"Volume")/_FV(Table1[[#This Row],[Company]],"Volume average",TRUE)</f>
        <v>0.16085714925926159</v>
      </c>
      <c r="I379" s="7">
        <f>(Table1[% volume]/(Table1[[#Totals],[% volume]]))</f>
        <v>0.56885113863735426</v>
      </c>
      <c r="J379" s="7">
        <f>_FV(Table1[[#This Row],[Company]],"Volume")/_FV(Table1[[#This Row],[Company]],"Shares outstanding",TRUE)</f>
        <v>6.0841486422987987E-4</v>
      </c>
      <c r="K379" s="7">
        <f>(_FV(Table1[[#This Row],[Company]],"52 week high",TRUE)-_FV(Table1[[#This Row],[Company]],"52 week low",TRUE))/_FV(Table1[[#This Row],[Company]],"Price")</f>
        <v>0.22352417680213596</v>
      </c>
      <c r="L379" s="7">
        <f>(_FV(Table1[[#This Row],[Company]],"High",TRUE)-_FV(Table1[[#This Row],[Company]],"Low",TRUE))/_FV(Table1[[#This Row],[Company]],"Price")</f>
        <v>5.7104716701276348E-3</v>
      </c>
      <c r="M379" s="7">
        <f>(Table1[day range]/Table1[year range])</f>
        <v>2.5547445255474782E-2</v>
      </c>
      <c r="N379" s="9">
        <f>_FV(Table1[[#This Row],[Company]],"Market cap",TRUE)</f>
        <v>107772565489.5</v>
      </c>
      <c r="O379" s="9">
        <f>_FV(Table1[[#This Row],[Company]],"Previous close",TRUE)*_FV(Table1[[#This Row],[Company]],"Change (%)",TRUE)*_FV(Table1[[#This Row],[Company]],"Shares outstanding",TRUE)</f>
        <v>288507157.8153916</v>
      </c>
      <c r="P379" s="7">
        <f>(_FV(Table1[[#This Row],[Company]],"Price")-_FV(Table1[[#This Row],[Company]],"52 week low",TRUE))/_FV(Table1[[#This Row],[Company]],"Price",TRUE)</f>
        <v>0.19089291011569273</v>
      </c>
      <c r="Q379" s="3">
        <f>_FV(Table1[[#This Row],[Company]],"52 week low",TRUE)</f>
        <v>109.1</v>
      </c>
      <c r="R379" s="3">
        <f>_FV(Table1[[#This Row],[Company]],"Low")</f>
        <v>134.1</v>
      </c>
      <c r="S379" s="14">
        <f>_FV(Table1[[#This Row],[Company]],"Price")</f>
        <v>134.84</v>
      </c>
      <c r="T379" s="3">
        <f>_FV(Table1[[#This Row],[Company]],"High")</f>
        <v>134.87</v>
      </c>
      <c r="U379" s="3">
        <f>_FV(Table1[[#This Row],[Company]],"52 week high",TRUE)</f>
        <v>139.24</v>
      </c>
      <c r="V379" s="7">
        <f>(_FV(Table1[[#This Row],[Company]],"52 week high",TRUE)-_FV(Table1[[#This Row],[Company]],"Price"))/_FV(Table1[[#This Row],[Company]],"Price",TRUE)</f>
        <v>3.2631266686443235E-2</v>
      </c>
      <c r="W379" s="7">
        <f>((_FV(Table1[[#This Row],[Company]],"Price")-_FV(Table1[[#This Row],[Company]],"52 week low",TRUE))/(Table1[year range]*_FV(Table1[[#This Row],[Company]],"Price")))</f>
        <v>0.85401459854014583</v>
      </c>
      <c r="X379" s="7">
        <f>((_FV(Table1[[#This Row],[Company]],"Price")-_FV(Table1[[#This Row],[Company]],"Low",TRUE))/(_FV(Table1[[#This Row],[Company]],"High",TRUE)-_FV(Table1[[#This Row],[Company]],"Low",TRUE)))</f>
        <v>0.96103896103896003</v>
      </c>
      <c r="Y379" s="3">
        <f>_FV(Table1[[#This Row],[Company]],"Previous close",TRUE)</f>
        <v>134.47999999999999</v>
      </c>
      <c r="Z379" s="17">
        <f>_FV(Table1[[#This Row],[Company]],"Change")</f>
        <v>0.36</v>
      </c>
      <c r="AA379" s="3">
        <f>_FV(Table1[[#This Row],[Company]],"Open")</f>
        <v>134.51</v>
      </c>
      <c r="AB379" s="1">
        <v>0.419715</v>
      </c>
      <c r="AC379" s="6">
        <f>_FV(Table1[[#This Row],[Company]],"Volume")</f>
        <v>487585</v>
      </c>
      <c r="AD379" s="6">
        <f>_FV(Table1[[#This Row],[Company]],"Volume average",TRUE)</f>
        <v>3031167.7301587299</v>
      </c>
      <c r="AE379" s="1" t="str">
        <f>_FV(Table1[[#This Row],[Company]],"Year founded",TRUE)</f>
        <v>1934</v>
      </c>
      <c r="AF379" s="6">
        <f>_FV(Table1[[#This Row],[Company]],"Shares outstanding",TRUE)</f>
        <v>801402182.40258801</v>
      </c>
      <c r="AG379" s="1" t="str">
        <f>_FV(Table1[[#This Row],[Company]],"Exchange")</f>
        <v>NYSE</v>
      </c>
      <c r="AH379" s="1" t="str">
        <f>_FV(Table1[[#This Row],[Company]],"Industry")</f>
        <v>Aerospace &amp; Defense</v>
      </c>
    </row>
    <row r="380" spans="1:34" ht="16.5" x14ac:dyDescent="0.25">
      <c r="A380" s="1">
        <v>161</v>
      </c>
      <c r="B380" s="2" t="e" vm="384">
        <v>#VALUE!</v>
      </c>
      <c r="C380" s="1" t="str">
        <f>_FV(Table1[[#This Row],[Company]],"Ticker symbol",TRUE)</f>
        <v>PGR</v>
      </c>
      <c r="D380" s="5">
        <f>_FV(Table1[[#This Row],[Company]],"P/E",TRUE)</f>
        <v>16.260162999999999</v>
      </c>
      <c r="E380" s="5">
        <f>_FV(Table1[[#This Row],[Company]],"Beta")</f>
        <v>0.66993100000000005</v>
      </c>
      <c r="F380" s="7">
        <f>ABS(_FV(Table1[[#This Row],[Company]],"Change (%)",TRUE)/_FV(Table1[[#This Row],[Company]],"Beta"))</f>
        <v>4.1049003554097362E-3</v>
      </c>
      <c r="G380" s="7">
        <f>_FV(Table1[[#This Row],[Company]],"Change (%)",TRUE)</f>
        <v>2.7500000000000003E-3</v>
      </c>
      <c r="H380" s="7">
        <f>_FV(Table1[[#This Row],[Company]],"Volume")/_FV(Table1[[#This Row],[Company]],"Volume average",TRUE)</f>
        <v>0.16082438224192203</v>
      </c>
      <c r="I380" s="7">
        <f>(Table1[% volume]/(Table1[[#Totals],[% volume]]))</f>
        <v>0.56873526218915671</v>
      </c>
      <c r="J380" s="7">
        <f>_FV(Table1[[#This Row],[Company]],"Volume")/_FV(Table1[[#This Row],[Company]],"Shares outstanding",TRUE)</f>
        <v>9.540955744459143E-4</v>
      </c>
      <c r="K380" s="7">
        <f>(_FV(Table1[[#This Row],[Company]],"52 week high",TRUE)-_FV(Table1[[#This Row],[Company]],"52 week low",TRUE))/_FV(Table1[[#This Row],[Company]],"Price")</f>
        <v>0.3416680109695111</v>
      </c>
      <c r="L380" s="7">
        <f>(_FV(Table1[[#This Row],[Company]],"High",TRUE)-_FV(Table1[[#This Row],[Company]],"Low",TRUE))/_FV(Table1[[#This Row],[Company]],"Price")</f>
        <v>8.2271334086142598E-3</v>
      </c>
      <c r="M380" s="7">
        <f>(Table1[day range]/Table1[year range])</f>
        <v>2.4079320113314359E-2</v>
      </c>
      <c r="N380" s="9">
        <f>_FV(Table1[[#This Row],[Company]],"Market cap",TRUE)</f>
        <v>36028378456.699997</v>
      </c>
      <c r="O380" s="9">
        <f>_FV(Table1[[#This Row],[Company]],"Previous close",TRUE)*_FV(Table1[[#This Row],[Company]],"Change (%)",TRUE)*_FV(Table1[[#This Row],[Company]],"Shares outstanding",TRUE)</f>
        <v>99078040.75592503</v>
      </c>
      <c r="P380" s="7">
        <f>(_FV(Table1[[#This Row],[Company]],"Price")-_FV(Table1[[#This Row],[Company]],"52 week low",TRUE))/_FV(Table1[[#This Row],[Company]],"Price",TRUE)</f>
        <v>0.29682206807549599</v>
      </c>
      <c r="Q380" s="3">
        <f>_FV(Table1[[#This Row],[Company]],"52 week low",TRUE)</f>
        <v>43.59</v>
      </c>
      <c r="R380" s="3">
        <f>_FV(Table1[[#This Row],[Company]],"Low")</f>
        <v>61.47</v>
      </c>
      <c r="S380" s="14">
        <f>_FV(Table1[[#This Row],[Company]],"Price")</f>
        <v>61.99</v>
      </c>
      <c r="T380" s="3">
        <f>_FV(Table1[[#This Row],[Company]],"High")</f>
        <v>61.98</v>
      </c>
      <c r="U380" s="3">
        <f>_FV(Table1[[#This Row],[Company]],"52 week high",TRUE)</f>
        <v>64.77</v>
      </c>
      <c r="V380" s="7">
        <f>(_FV(Table1[[#This Row],[Company]],"52 week high",TRUE)-_FV(Table1[[#This Row],[Company]],"Price"))/_FV(Table1[[#This Row],[Company]],"Price",TRUE)</f>
        <v>4.4845942894015063E-2</v>
      </c>
      <c r="W380" s="7">
        <f>((_FV(Table1[[#This Row],[Company]],"Price")-_FV(Table1[[#This Row],[Company]],"52 week low",TRUE))/(Table1[year range]*_FV(Table1[[#This Row],[Company]],"Price")))</f>
        <v>0.86874409820585485</v>
      </c>
      <c r="X380" s="7">
        <f>((_FV(Table1[[#This Row],[Company]],"Price")-_FV(Table1[[#This Row],[Company]],"Low",TRUE))/(_FV(Table1[[#This Row],[Company]],"High",TRUE)-_FV(Table1[[#This Row],[Company]],"Low",TRUE)))</f>
        <v>1.019607843137265</v>
      </c>
      <c r="Y380" s="3">
        <f>_FV(Table1[[#This Row],[Company]],"Previous close",TRUE)</f>
        <v>61.82</v>
      </c>
      <c r="Z380" s="17">
        <f>_FV(Table1[[#This Row],[Company]],"Change")</f>
        <v>0.17</v>
      </c>
      <c r="AA380" s="3">
        <f>_FV(Table1[[#This Row],[Company]],"Open")</f>
        <v>61.71</v>
      </c>
      <c r="AB380" s="1">
        <v>0.1454</v>
      </c>
      <c r="AC380" s="6">
        <f>_FV(Table1[[#This Row],[Company]],"Volume")</f>
        <v>556042</v>
      </c>
      <c r="AD380" s="6">
        <f>_FV(Table1[[#This Row],[Company]],"Volume average",TRUE)</f>
        <v>3457448.3809523801</v>
      </c>
      <c r="AE380" s="1" t="str">
        <f>_FV(Table1[[#This Row],[Company]],"Year founded",TRUE)</f>
        <v>1965</v>
      </c>
      <c r="AF380" s="6">
        <f>_FV(Table1[[#This Row],[Company]],"Shares outstanding",TRUE)</f>
        <v>582794863.42122304</v>
      </c>
      <c r="AG380" s="1" t="str">
        <f>_FV(Table1[[#This Row],[Company]],"Exchange")</f>
        <v>NYSE</v>
      </c>
      <c r="AH380" s="1" t="str">
        <f>_FV(Table1[[#This Row],[Company]],"Industry")</f>
        <v>Insurance - Property &amp; Casualty</v>
      </c>
    </row>
    <row r="381" spans="1:34" ht="16.5" x14ac:dyDescent="0.25">
      <c r="A381" s="1">
        <v>79</v>
      </c>
      <c r="B381" s="2" t="e" vm="385">
        <v>#VALUE!</v>
      </c>
      <c r="C381" s="1" t="str">
        <f>_FV(Table1[[#This Row],[Company]],"Ticker symbol",TRUE)</f>
        <v>PNC</v>
      </c>
      <c r="D381" s="5">
        <f>_FV(Table1[[#This Row],[Company]],"P/E",TRUE)</f>
        <v>12.690355</v>
      </c>
      <c r="E381" s="5">
        <f>_FV(Table1[[#This Row],[Company]],"Beta")</f>
        <v>0.93871099999999996</v>
      </c>
      <c r="F381" s="7">
        <f>ABS(_FV(Table1[[#This Row],[Company]],"Change (%)",TRUE)/_FV(Table1[[#This Row],[Company]],"Beta"))</f>
        <v>3.0648410426638234E-3</v>
      </c>
      <c r="G381" s="7">
        <f>_FV(Table1[[#This Row],[Company]],"Change (%)",TRUE)</f>
        <v>2.8770000000000002E-3</v>
      </c>
      <c r="H381" s="7">
        <f>_FV(Table1[[#This Row],[Company]],"Volume")/_FV(Table1[[#This Row],[Company]],"Volume average",TRUE)</f>
        <v>0.13850348384701278</v>
      </c>
      <c r="I381" s="7">
        <f>(Table1[% volume]/(Table1[[#Totals],[% volume]]))</f>
        <v>0.48980020381081879</v>
      </c>
      <c r="J381" s="7">
        <f>_FV(Table1[[#This Row],[Company]],"Volume")/_FV(Table1[[#This Row],[Company]],"Shares outstanding",TRUE)</f>
        <v>6.6436796786865091E-4</v>
      </c>
      <c r="K381" s="7">
        <f>(_FV(Table1[[#This Row],[Company]],"52 week high",TRUE)-_FV(Table1[[#This Row],[Company]],"52 week low",TRUE))/_FV(Table1[[#This Row],[Company]],"Price")</f>
        <v>0.29924190684332752</v>
      </c>
      <c r="L381" s="7">
        <f>(_FV(Table1[[#This Row],[Company]],"High",TRUE)-_FV(Table1[[#This Row],[Company]],"Low",TRUE))/_FV(Table1[[#This Row],[Company]],"Price")</f>
        <v>9.4249419478214993E-3</v>
      </c>
      <c r="M381" s="7">
        <f>(Table1[day range]/Table1[year range])</f>
        <v>3.1496062992126518E-2</v>
      </c>
      <c r="N381" s="9">
        <f>_FV(Table1[[#This Row],[Company]],"Market cap",TRUE)</f>
        <v>68020293249.5</v>
      </c>
      <c r="O381" s="9">
        <f>_FV(Table1[[#This Row],[Company]],"Previous close",TRUE)*_FV(Table1[[#This Row],[Company]],"Change (%)",TRUE)*_FV(Table1[[#This Row],[Company]],"Shares outstanding",TRUE)</f>
        <v>195694383.67881137</v>
      </c>
      <c r="P381" s="7">
        <f>(_FV(Table1[[#This Row],[Company]],"Price")-_FV(Table1[[#This Row],[Company]],"52 week low",TRUE))/_FV(Table1[[#This Row],[Company]],"Price",TRUE)</f>
        <v>0.18201065428220184</v>
      </c>
      <c r="Q381" s="3">
        <f>_FV(Table1[[#This Row],[Company]],"52 week low",TRUE)</f>
        <v>119.77</v>
      </c>
      <c r="R381" s="3">
        <f>_FV(Table1[[#This Row],[Company]],"Low")</f>
        <v>145.19999999999999</v>
      </c>
      <c r="S381" s="14">
        <f>_FV(Table1[[#This Row],[Company]],"Price")</f>
        <v>146.41999999999999</v>
      </c>
      <c r="T381" s="3">
        <f>_FV(Table1[[#This Row],[Company]],"High")</f>
        <v>146.58000000000001</v>
      </c>
      <c r="U381" s="3">
        <f>_FV(Table1[[#This Row],[Company]],"52 week high",TRUE)</f>
        <v>163.58500000000001</v>
      </c>
      <c r="V381" s="7">
        <f>(_FV(Table1[[#This Row],[Company]],"52 week high",TRUE)-_FV(Table1[[#This Row],[Company]],"Price"))/_FV(Table1[[#This Row],[Company]],"Price",TRUE)</f>
        <v>0.11723125256112568</v>
      </c>
      <c r="W381" s="7">
        <f>((_FV(Table1[[#This Row],[Company]],"Price")-_FV(Table1[[#This Row],[Company]],"52 week low",TRUE))/(Table1[year range]*_FV(Table1[[#This Row],[Company]],"Price")))</f>
        <v>0.60823918749286743</v>
      </c>
      <c r="X381" s="7">
        <f>((_FV(Table1[[#This Row],[Company]],"Price")-_FV(Table1[[#This Row],[Company]],"Low",TRUE))/(_FV(Table1[[#This Row],[Company]],"High",TRUE)-_FV(Table1[[#This Row],[Company]],"Low",TRUE)))</f>
        <v>0.88405797101447658</v>
      </c>
      <c r="Y381" s="3">
        <f>_FV(Table1[[#This Row],[Company]],"Previous close",TRUE)</f>
        <v>146</v>
      </c>
      <c r="Z381" s="17">
        <f>_FV(Table1[[#This Row],[Company]],"Change")</f>
        <v>0.42</v>
      </c>
      <c r="AA381" s="3">
        <f>_FV(Table1[[#This Row],[Company]],"Open")</f>
        <v>145.80000000000001</v>
      </c>
      <c r="AB381" s="1">
        <v>0.278055</v>
      </c>
      <c r="AC381" s="6">
        <f>_FV(Table1[[#This Row],[Company]],"Volume")</f>
        <v>309524</v>
      </c>
      <c r="AD381" s="6">
        <f>_FV(Table1[[#This Row],[Company]],"Volume average",TRUE)</f>
        <v>2234774.1111111101</v>
      </c>
      <c r="AE381" s="1" t="str">
        <f>_FV(Table1[[#This Row],[Company]],"Year founded",TRUE)</f>
        <v>1983</v>
      </c>
      <c r="AF381" s="6">
        <f>_FV(Table1[[#This Row],[Company]],"Shares outstanding",TRUE)</f>
        <v>465892419.51712298</v>
      </c>
      <c r="AG381" s="1" t="str">
        <f>_FV(Table1[[#This Row],[Company]],"Exchange")</f>
        <v>NYSE</v>
      </c>
      <c r="AH381" s="1" t="str">
        <f>_FV(Table1[[#This Row],[Company]],"Industry")</f>
        <v>Banks - Regional - US</v>
      </c>
    </row>
    <row r="382" spans="1:34" ht="16.5" x14ac:dyDescent="0.25">
      <c r="A382" s="1">
        <v>169</v>
      </c>
      <c r="B382" s="2" t="e" vm="386">
        <v>#VALUE!</v>
      </c>
      <c r="C382" s="1" t="str">
        <f>_FV(Table1[[#This Row],[Company]],"Ticker symbol",TRUE)</f>
        <v>AFL</v>
      </c>
      <c r="D382" s="5">
        <f>_FV(Table1[[#This Row],[Company]],"P/E",TRUE)</f>
        <v>7.6103500000000004</v>
      </c>
      <c r="E382" s="5">
        <f>_FV(Table1[[#This Row],[Company]],"Beta")</f>
        <v>0.98200100000000001</v>
      </c>
      <c r="F382" s="7">
        <f>ABS(_FV(Table1[[#This Row],[Company]],"Change (%)",TRUE)/_FV(Table1[[#This Row],[Company]],"Beta"))</f>
        <v>2.9429705265065918E-3</v>
      </c>
      <c r="G382" s="7">
        <f>_FV(Table1[[#This Row],[Company]],"Change (%)",TRUE)</f>
        <v>2.8899999999999998E-3</v>
      </c>
      <c r="H382" s="7">
        <f>_FV(Table1[[#This Row],[Company]],"Volume")/_FV(Table1[[#This Row],[Company]],"Volume average",TRUE)</f>
        <v>0.13113319426338571</v>
      </c>
      <c r="I382" s="7">
        <f>(Table1[% volume]/(Table1[[#Totals],[% volume]]))</f>
        <v>0.46373609885160516</v>
      </c>
      <c r="J382" s="7">
        <f>_FV(Table1[[#This Row],[Company]],"Volume")/_FV(Table1[[#This Row],[Company]],"Shares outstanding",TRUE)</f>
        <v>4.5431880846724551E-4</v>
      </c>
      <c r="K382" s="7">
        <f>(_FV(Table1[[#This Row],[Company]],"52 week high",TRUE)-_FV(Table1[[#This Row],[Company]],"52 week low",TRUE))/_FV(Table1[[#This Row],[Company]],"Price")</f>
        <v>0.16011955593509819</v>
      </c>
      <c r="L382" s="7">
        <f>(_FV(Table1[[#This Row],[Company]],"High",TRUE)-_FV(Table1[[#This Row],[Company]],"Low",TRUE))/_FV(Table1[[#This Row],[Company]],"Price")</f>
        <v>5.4440649017932418E-3</v>
      </c>
      <c r="M382" s="7">
        <f>(Table1[day range]/Table1[year range])</f>
        <v>3.3999999999999399E-2</v>
      </c>
      <c r="N382" s="9">
        <f>_FV(Table1[[#This Row],[Company]],"Market cap",TRUE)</f>
        <v>35948408079.559998</v>
      </c>
      <c r="O382" s="9">
        <f>_FV(Table1[[#This Row],[Company]],"Previous close",TRUE)*_FV(Table1[[#This Row],[Company]],"Change (%)",TRUE)*_FV(Table1[[#This Row],[Company]],"Shares outstanding",TRUE)</f>
        <v>103890899.34992838</v>
      </c>
      <c r="P382" s="7">
        <f>(_FV(Table1[[#This Row],[Company]],"Price")-_FV(Table1[[#This Row],[Company]],"52 week low",TRUE))/_FV(Table1[[#This Row],[Company]],"Price",TRUE)</f>
        <v>0.15499573014517518</v>
      </c>
      <c r="Q382" s="3">
        <f>_FV(Table1[[#This Row],[Company]],"52 week low",TRUE)</f>
        <v>39.58</v>
      </c>
      <c r="R382" s="3">
        <f>_FV(Table1[[#This Row],[Company]],"Low")</f>
        <v>46.6</v>
      </c>
      <c r="S382" s="14">
        <f>_FV(Table1[[#This Row],[Company]],"Price")</f>
        <v>46.84</v>
      </c>
      <c r="T382" s="3">
        <f>_FV(Table1[[#This Row],[Company]],"High")</f>
        <v>46.854999999999997</v>
      </c>
      <c r="U382" s="3">
        <f>_FV(Table1[[#This Row],[Company]],"52 week high",TRUE)</f>
        <v>47.08</v>
      </c>
      <c r="V382" s="7">
        <f>(_FV(Table1[[#This Row],[Company]],"52 week high",TRUE)-_FV(Table1[[#This Row],[Company]],"Price"))/_FV(Table1[[#This Row],[Company]],"Price",TRUE)</f>
        <v>5.1238257899230326E-3</v>
      </c>
      <c r="W382" s="7">
        <f>((_FV(Table1[[#This Row],[Company]],"Price")-_FV(Table1[[#This Row],[Company]],"52 week low",TRUE))/(Table1[year range]*_FV(Table1[[#This Row],[Company]],"Price")))</f>
        <v>0.96800000000000064</v>
      </c>
      <c r="X382" s="7">
        <f>((_FV(Table1[[#This Row],[Company]],"Price")-_FV(Table1[[#This Row],[Company]],"Low",TRUE))/(_FV(Table1[[#This Row],[Company]],"High",TRUE)-_FV(Table1[[#This Row],[Company]],"Low",TRUE)))</f>
        <v>0.94117647058825993</v>
      </c>
      <c r="Y382" s="3">
        <f>_FV(Table1[[#This Row],[Company]],"Previous close",TRUE)</f>
        <v>46.704999999999998</v>
      </c>
      <c r="Z382" s="17">
        <f>_FV(Table1[[#This Row],[Company]],"Change")</f>
        <v>0.13500000000000001</v>
      </c>
      <c r="AA382" s="3">
        <f>_FV(Table1[[#This Row],[Company]],"Open")</f>
        <v>46.7</v>
      </c>
      <c r="AB382" s="1">
        <v>0.14278399999999999</v>
      </c>
      <c r="AC382" s="6">
        <f>_FV(Table1[[#This Row],[Company]],"Volume")</f>
        <v>349685</v>
      </c>
      <c r="AD382" s="6">
        <f>_FV(Table1[[#This Row],[Company]],"Volume average",TRUE)</f>
        <v>2666639.8387096799</v>
      </c>
      <c r="AE382" s="1" t="str">
        <f>_FV(Table1[[#This Row],[Company]],"Year founded",TRUE)</f>
        <v>1973</v>
      </c>
      <c r="AF382" s="6">
        <f>_FV(Table1[[#This Row],[Company]],"Shares outstanding",TRUE)</f>
        <v>769690784.27491701</v>
      </c>
      <c r="AG382" s="1" t="str">
        <f>_FV(Table1[[#This Row],[Company]],"Exchange")</f>
        <v>NYSE</v>
      </c>
      <c r="AH382" s="1" t="str">
        <f>_FV(Table1[[#This Row],[Company]],"Industry")</f>
        <v>Insurance - Life</v>
      </c>
    </row>
    <row r="383" spans="1:34" ht="16.5" x14ac:dyDescent="0.25">
      <c r="A383" s="1">
        <v>38</v>
      </c>
      <c r="B383" s="2" t="e" vm="387">
        <v>#VALUE!</v>
      </c>
      <c r="C383" s="1" t="str">
        <f>_FV(Table1[[#This Row],[Company]],"Ticker symbol",TRUE)</f>
        <v>ADBE</v>
      </c>
      <c r="D383" s="5">
        <f>_FV(Table1[[#This Row],[Company]],"P/E",TRUE)</f>
        <v>58.479531999999999</v>
      </c>
      <c r="E383" s="5">
        <f>_FV(Table1[[#This Row],[Company]],"Beta")</f>
        <v>1.1164909999999999</v>
      </c>
      <c r="F383" s="7">
        <f>ABS(_FV(Table1[[#This Row],[Company]],"Change (%)",TRUE)/_FV(Table1[[#This Row],[Company]],"Beta"))</f>
        <v>2.6144411374565491E-3</v>
      </c>
      <c r="G383" s="7">
        <f>_FV(Table1[[#This Row],[Company]],"Change (%)",TRUE)</f>
        <v>2.9189999999999997E-3</v>
      </c>
      <c r="H383" s="7">
        <f>_FV(Table1[[#This Row],[Company]],"Volume")/_FV(Table1[[#This Row],[Company]],"Volume average",TRUE)</f>
        <v>0.49283640737292</v>
      </c>
      <c r="I383" s="7">
        <f>(Table1[% volume]/(Table1[[#Totals],[% volume]]))</f>
        <v>1.7428541584071804</v>
      </c>
      <c r="J383" s="7">
        <f>_FV(Table1[[#This Row],[Company]],"Volume")/_FV(Table1[[#This Row],[Company]],"Shares outstanding",TRUE)</f>
        <v>1.239637096818548E-3</v>
      </c>
      <c r="K383" s="7">
        <f>(_FV(Table1[[#This Row],[Company]],"52 week high",TRUE)-_FV(Table1[[#This Row],[Company]],"52 week low",TRUE))/_FV(Table1[[#This Row],[Company]],"Price")</f>
        <v>0.47152297042164881</v>
      </c>
      <c r="L383" s="7">
        <f>(_FV(Table1[[#This Row],[Company]],"High",TRUE)-_FV(Table1[[#This Row],[Company]],"Low",TRUE))/_FV(Table1[[#This Row],[Company]],"Price")</f>
        <v>1.0619886721208375E-2</v>
      </c>
      <c r="M383" s="7">
        <f>(Table1[day range]/Table1[year range])</f>
        <v>2.2522522522522667E-2</v>
      </c>
      <c r="N383" s="9">
        <f>_FV(Table1[[#This Row],[Company]],"Market cap",TRUE)</f>
        <v>124264042593.869</v>
      </c>
      <c r="O383" s="9">
        <f>_FV(Table1[[#This Row],[Company]],"Previous close",TRUE)*_FV(Table1[[#This Row],[Company]],"Change (%)",TRUE)*_FV(Table1[[#This Row],[Company]],"Shares outstanding",TRUE)</f>
        <v>362726740.33150327</v>
      </c>
      <c r="P383" s="7">
        <f>(_FV(Table1[[#This Row],[Company]],"Price")-_FV(Table1[[#This Row],[Company]],"52 week low",TRUE))/_FV(Table1[[#This Row],[Company]],"Price",TRUE)</f>
        <v>0.43380270610446831</v>
      </c>
      <c r="Q383" s="3">
        <f>_FV(Table1[[#This Row],[Company]],"52 week low",TRUE)</f>
        <v>143.94999999999999</v>
      </c>
      <c r="R383" s="3">
        <f>_FV(Table1[[#This Row],[Company]],"Low")</f>
        <v>251.63</v>
      </c>
      <c r="S383" s="14">
        <f>_FV(Table1[[#This Row],[Company]],"Price")</f>
        <v>254.24</v>
      </c>
      <c r="T383" s="3">
        <f>_FV(Table1[[#This Row],[Company]],"High")</f>
        <v>254.33</v>
      </c>
      <c r="U383" s="3">
        <f>_FV(Table1[[#This Row],[Company]],"52 week high",TRUE)</f>
        <v>263.83</v>
      </c>
      <c r="V383" s="7">
        <f>(_FV(Table1[[#This Row],[Company]],"52 week high",TRUE)-_FV(Table1[[#This Row],[Company]],"Price"))/_FV(Table1[[#This Row],[Company]],"Price",TRUE)</f>
        <v>3.7720264317180514E-2</v>
      </c>
      <c r="W383" s="7">
        <f>((_FV(Table1[[#This Row],[Company]],"Price")-_FV(Table1[[#This Row],[Company]],"52 week low",TRUE))/(Table1[year range]*_FV(Table1[[#This Row],[Company]],"Price")))</f>
        <v>0.92000333667000356</v>
      </c>
      <c r="X383" s="7">
        <f>((_FV(Table1[[#This Row],[Company]],"Price")-_FV(Table1[[#This Row],[Company]],"Low",TRUE))/(_FV(Table1[[#This Row],[Company]],"High",TRUE)-_FV(Table1[[#This Row],[Company]],"Low",TRUE)))</f>
        <v>0.96666666666666556</v>
      </c>
      <c r="Y383" s="3">
        <f>_FV(Table1[[#This Row],[Company]],"Previous close",TRUE)</f>
        <v>253.5</v>
      </c>
      <c r="Z383" s="17">
        <f>_FV(Table1[[#This Row],[Company]],"Change")</f>
        <v>0.74</v>
      </c>
      <c r="AA383" s="3">
        <f>_FV(Table1[[#This Row],[Company]],"Open")</f>
        <v>252.95</v>
      </c>
      <c r="AB383" s="1">
        <v>0.53564400000000001</v>
      </c>
      <c r="AC383" s="6">
        <f>_FV(Table1[[#This Row],[Company]],"Volume")</f>
        <v>607662</v>
      </c>
      <c r="AD383" s="6">
        <f>_FV(Table1[[#This Row],[Company]],"Volume average",TRUE)</f>
        <v>1232989.265625</v>
      </c>
      <c r="AE383" s="1" t="str">
        <f>_FV(Table1[[#This Row],[Company]],"Year founded",TRUE)</f>
        <v>1983</v>
      </c>
      <c r="AF383" s="6">
        <f>_FV(Table1[[#This Row],[Company]],"Shares outstanding",TRUE)</f>
        <v>490193461.90875298</v>
      </c>
      <c r="AG383" s="1" t="str">
        <f>_FV(Table1[[#This Row],[Company]],"Exchange")</f>
        <v>NASDAQ</v>
      </c>
      <c r="AH383" s="1" t="str">
        <f>_FV(Table1[[#This Row],[Company]],"Industry")</f>
        <v>Software - Application</v>
      </c>
    </row>
    <row r="384" spans="1:34" ht="16.5" x14ac:dyDescent="0.25">
      <c r="A384" s="1">
        <v>179</v>
      </c>
      <c r="B384" s="2" t="e" vm="388">
        <v>#VALUE!</v>
      </c>
      <c r="C384" s="1" t="str">
        <f>_FV(Table1[[#This Row],[Company]],"Ticker symbol",TRUE)</f>
        <v>EBAY</v>
      </c>
      <c r="D384" s="5">
        <f>_FV(Table1[[#This Row],[Company]],"P/E",TRUE)</f>
        <v>6.3613229999999996</v>
      </c>
      <c r="E384" s="5">
        <f>_FV(Table1[[#This Row],[Company]],"Beta")</f>
        <v>1.218375</v>
      </c>
      <c r="F384" s="7">
        <f>ABS(_FV(Table1[[#This Row],[Company]],"Change (%)",TRUE)/_FV(Table1[[#This Row],[Company]],"Beta"))</f>
        <v>2.4294654765568894E-3</v>
      </c>
      <c r="G384" s="7">
        <f>_FV(Table1[[#This Row],[Company]],"Change (%)",TRUE)</f>
        <v>2.96E-3</v>
      </c>
      <c r="H384" s="7">
        <f>_FV(Table1[[#This Row],[Company]],"Volume")/_FV(Table1[[#This Row],[Company]],"Volume average",TRUE)</f>
        <v>0.21579632225159673</v>
      </c>
      <c r="I384" s="7">
        <f>(Table1[% volume]/(Table1[[#Totals],[% volume]]))</f>
        <v>0.76313663515646557</v>
      </c>
      <c r="J384" s="7">
        <f>_FV(Table1[[#This Row],[Company]],"Volume")/_FV(Table1[[#This Row],[Company]],"Shares outstanding",TRUE)</f>
        <v>1.3903616527654889E-3</v>
      </c>
      <c r="K384" s="7">
        <f>(_FV(Table1[[#This Row],[Company]],"52 week high",TRUE)-_FV(Table1[[#This Row],[Company]],"52 week low",TRUE))/_FV(Table1[[#This Row],[Company]],"Price")</f>
        <v>0.41720779220779231</v>
      </c>
      <c r="L384" s="7">
        <f>(_FV(Table1[[#This Row],[Company]],"High",TRUE)-_FV(Table1[[#This Row],[Company]],"Low",TRUE))/_FV(Table1[[#This Row],[Company]],"Price")</f>
        <v>9.4451003541912715E-3</v>
      </c>
      <c r="M384" s="7">
        <f>(Table1[day range]/Table1[year range])</f>
        <v>2.2638839759462341E-2</v>
      </c>
      <c r="N384" s="9">
        <f>_FV(Table1[[#This Row],[Company]],"Market cap",TRUE)</f>
        <v>33466567844.02</v>
      </c>
      <c r="O384" s="9">
        <f>_FV(Table1[[#This Row],[Company]],"Previous close",TRUE)*_FV(Table1[[#This Row],[Company]],"Change (%)",TRUE)*_FV(Table1[[#This Row],[Company]],"Shares outstanding",TRUE)</f>
        <v>99061040.818299174</v>
      </c>
      <c r="P384" s="7">
        <f>(_FV(Table1[[#This Row],[Company]],"Price")-_FV(Table1[[#This Row],[Company]],"52 week low",TRUE))/_FV(Table1[[#This Row],[Company]],"Price",TRUE)</f>
        <v>3.0253837072019056E-2</v>
      </c>
      <c r="Q384" s="3">
        <f>_FV(Table1[[#This Row],[Company]],"52 week low",TRUE)</f>
        <v>32.854999999999997</v>
      </c>
      <c r="R384" s="3">
        <f>_FV(Table1[[#This Row],[Company]],"Low")</f>
        <v>33.630000000000003</v>
      </c>
      <c r="S384" s="14">
        <f>_FV(Table1[[#This Row],[Company]],"Price")</f>
        <v>33.880000000000003</v>
      </c>
      <c r="T384" s="3">
        <f>_FV(Table1[[#This Row],[Company]],"High")</f>
        <v>33.950000000000003</v>
      </c>
      <c r="U384" s="3">
        <f>_FV(Table1[[#This Row],[Company]],"52 week high",TRUE)</f>
        <v>46.99</v>
      </c>
      <c r="V384" s="7">
        <f>(_FV(Table1[[#This Row],[Company]],"52 week high",TRUE)-_FV(Table1[[#This Row],[Company]],"Price"))/_FV(Table1[[#This Row],[Company]],"Price",TRUE)</f>
        <v>0.3869539551357733</v>
      </c>
      <c r="W384" s="7">
        <f>((_FV(Table1[[#This Row],[Company]],"Price")-_FV(Table1[[#This Row],[Company]],"52 week low",TRUE))/(Table1[year range]*_FV(Table1[[#This Row],[Company]],"Price")))</f>
        <v>7.2515033604528142E-2</v>
      </c>
      <c r="X384" s="7">
        <f>((_FV(Table1[[#This Row],[Company]],"Price")-_FV(Table1[[#This Row],[Company]],"Low",TRUE))/(_FV(Table1[[#This Row],[Company]],"High",TRUE)-_FV(Table1[[#This Row],[Company]],"Low",TRUE)))</f>
        <v>0.78124999999999933</v>
      </c>
      <c r="Y384" s="3">
        <f>_FV(Table1[[#This Row],[Company]],"Previous close",TRUE)</f>
        <v>33.78</v>
      </c>
      <c r="Z384" s="17">
        <f>_FV(Table1[[#This Row],[Company]],"Change")</f>
        <v>0.1</v>
      </c>
      <c r="AA384" s="3">
        <f>_FV(Table1[[#This Row],[Company]],"Open")</f>
        <v>33.78</v>
      </c>
      <c r="AB384" s="1">
        <v>0.132184</v>
      </c>
      <c r="AC384" s="6">
        <f>_FV(Table1[[#This Row],[Company]],"Volume")</f>
        <v>1377461</v>
      </c>
      <c r="AD384" s="6">
        <f>_FV(Table1[[#This Row],[Company]],"Volume average",TRUE)</f>
        <v>6383153.2698412696</v>
      </c>
      <c r="AE384" s="1" t="str">
        <f>_FV(Table1[[#This Row],[Company]],"Year founded",TRUE)</f>
        <v>1996</v>
      </c>
      <c r="AF384" s="6">
        <f>_FV(Table1[[#This Row],[Company]],"Shares outstanding",TRUE)</f>
        <v>990721368.97631705</v>
      </c>
      <c r="AG384" s="1" t="str">
        <f>_FV(Table1[[#This Row],[Company]],"Exchange")</f>
        <v>NASDAQ</v>
      </c>
      <c r="AH384" s="1" t="str">
        <f>_FV(Table1[[#This Row],[Company]],"Industry")</f>
        <v>Specialty Retail</v>
      </c>
    </row>
    <row r="385" spans="1:34" ht="16.5" x14ac:dyDescent="0.25">
      <c r="A385" s="1">
        <v>29</v>
      </c>
      <c r="B385" s="2" t="e" vm="389">
        <v>#VALUE!</v>
      </c>
      <c r="C385" s="1" t="str">
        <f>_FV(Table1[[#This Row],[Company]],"Ticker symbol",TRUE)</f>
        <v>PEP</v>
      </c>
      <c r="D385" s="5">
        <f>_FV(Table1[[#This Row],[Company]],"P/E",TRUE)</f>
        <v>36.630037000000002</v>
      </c>
      <c r="E385" s="5">
        <f>_FV(Table1[[#This Row],[Company]],"Beta")</f>
        <v>0.71550400000000003</v>
      </c>
      <c r="F385" s="7">
        <f>ABS(_FV(Table1[[#This Row],[Company]],"Change (%)",TRUE)/_FV(Table1[[#This Row],[Company]],"Beta"))</f>
        <v>4.1607035041034014E-3</v>
      </c>
      <c r="G385" s="7">
        <f>_FV(Table1[[#This Row],[Company]],"Change (%)",TRUE)</f>
        <v>2.977E-3</v>
      </c>
      <c r="H385" s="7">
        <f>_FV(Table1[[#This Row],[Company]],"Volume")/_FV(Table1[[#This Row],[Company]],"Volume average",TRUE)</f>
        <v>0.22355527086122284</v>
      </c>
      <c r="I385" s="7">
        <f>(Table1[% volume]/(Table1[[#Totals],[% volume]]))</f>
        <v>0.790575184027556</v>
      </c>
      <c r="J385" s="7">
        <f>_FV(Table1[[#This Row],[Company]],"Volume")/_FV(Table1[[#This Row],[Company]],"Shares outstanding",TRUE)</f>
        <v>7.5406244583775528E-4</v>
      </c>
      <c r="K385" s="7">
        <f>(_FV(Table1[[#This Row],[Company]],"52 week high",TRUE)-_FV(Table1[[#This Row],[Company]],"52 week low",TRUE))/_FV(Table1[[#This Row],[Company]],"Price")</f>
        <v>0.23195111305106947</v>
      </c>
      <c r="L385" s="7">
        <f>(_FV(Table1[[#This Row],[Company]],"High",TRUE)-_FV(Table1[[#This Row],[Company]],"Low",TRUE))/_FV(Table1[[#This Row],[Company]],"Price")</f>
        <v>6.8965517241378615E-3</v>
      </c>
      <c r="M385" s="7">
        <f>(Table1[day range]/Table1[year range])</f>
        <v>2.9732781332329386E-2</v>
      </c>
      <c r="N385" s="9">
        <f>_FV(Table1[[#This Row],[Company]],"Market cap",TRUE)</f>
        <v>162215054197.67099</v>
      </c>
      <c r="O385" s="9">
        <f>_FV(Table1[[#This Row],[Company]],"Previous close",TRUE)*_FV(Table1[[#This Row],[Company]],"Change (%)",TRUE)*_FV(Table1[[#This Row],[Company]],"Shares outstanding",TRUE)</f>
        <v>482914216.3464672</v>
      </c>
      <c r="P385" s="7">
        <f>(_FV(Table1[[#This Row],[Company]],"Price")-_FV(Table1[[#This Row],[Company]],"52 week low",TRUE))/_FV(Table1[[#This Row],[Company]],"Price",TRUE)</f>
        <v>0.16246180707114796</v>
      </c>
      <c r="Q385" s="3">
        <f>_FV(Table1[[#This Row],[Company]],"52 week low",TRUE)</f>
        <v>95.94</v>
      </c>
      <c r="R385" s="3">
        <f>_FV(Table1[[#This Row],[Company]],"Low")</f>
        <v>114.06</v>
      </c>
      <c r="S385" s="14">
        <f>_FV(Table1[[#This Row],[Company]],"Price")</f>
        <v>114.55</v>
      </c>
      <c r="T385" s="3">
        <f>_FV(Table1[[#This Row],[Company]],"High")</f>
        <v>114.85</v>
      </c>
      <c r="U385" s="3">
        <f>_FV(Table1[[#This Row],[Company]],"52 week high",TRUE)</f>
        <v>122.51</v>
      </c>
      <c r="V385" s="7">
        <f>(_FV(Table1[[#This Row],[Company]],"52 week high",TRUE)-_FV(Table1[[#This Row],[Company]],"Price"))/_FV(Table1[[#This Row],[Company]],"Price",TRUE)</f>
        <v>6.9489305979921506E-2</v>
      </c>
      <c r="W385" s="7">
        <f>((_FV(Table1[[#This Row],[Company]],"Price")-_FV(Table1[[#This Row],[Company]],"52 week low",TRUE))/(Table1[year range]*_FV(Table1[[#This Row],[Company]],"Price")))</f>
        <v>0.70041400075272842</v>
      </c>
      <c r="X385" s="7">
        <f>((_FV(Table1[[#This Row],[Company]],"Price")-_FV(Table1[[#This Row],[Company]],"Low",TRUE))/(_FV(Table1[[#This Row],[Company]],"High",TRUE)-_FV(Table1[[#This Row],[Company]],"Low",TRUE)))</f>
        <v>0.62025316455696178</v>
      </c>
      <c r="Y385" s="3">
        <f>_FV(Table1[[#This Row],[Company]],"Previous close",TRUE)</f>
        <v>114.21</v>
      </c>
      <c r="Z385" s="17">
        <f>_FV(Table1[[#This Row],[Company]],"Change")</f>
        <v>0.34</v>
      </c>
      <c r="AA385" s="3">
        <f>_FV(Table1[[#This Row],[Company]],"Open")</f>
        <v>114.52</v>
      </c>
      <c r="AB385" s="1">
        <v>0.67712600000000001</v>
      </c>
      <c r="AC385" s="6">
        <f>_FV(Table1[[#This Row],[Company]],"Volume")</f>
        <v>1071012</v>
      </c>
      <c r="AD385" s="6">
        <f>_FV(Table1[[#This Row],[Company]],"Volume average",TRUE)</f>
        <v>4790815.2461538501</v>
      </c>
      <c r="AE385" s="1" t="str">
        <f>_FV(Table1[[#This Row],[Company]],"Year founded",TRUE)</f>
        <v>1919</v>
      </c>
      <c r="AF385" s="6">
        <f>_FV(Table1[[#This Row],[Company]],"Shares outstanding",TRUE)</f>
        <v>1420322688.0104301</v>
      </c>
      <c r="AG385" s="1" t="str">
        <f>_FV(Table1[[#This Row],[Company]],"Exchange")</f>
        <v>NASDAQ</v>
      </c>
      <c r="AH385" s="1" t="str">
        <f>_FV(Table1[[#This Row],[Company]],"Industry")</f>
        <v>Beverages - Soft Drinks</v>
      </c>
    </row>
    <row r="386" spans="1:34" ht="16.5" x14ac:dyDescent="0.25">
      <c r="A386" s="1">
        <v>483</v>
      </c>
      <c r="B386" s="2" t="e" vm="390">
        <v>#VALUE!</v>
      </c>
      <c r="C386" s="1" t="str">
        <f>_FV(Table1[[#This Row],[Company]],"Ticker symbol",TRUE)</f>
        <v>PBCT</v>
      </c>
      <c r="D386" s="5">
        <f>_FV(Table1[[#This Row],[Company]],"P/E",TRUE)</f>
        <v>17.574691999999999</v>
      </c>
      <c r="E386" s="5">
        <f>_FV(Table1[[#This Row],[Company]],"Beta")</f>
        <v>0.932975</v>
      </c>
      <c r="F386" s="7">
        <f>ABS(_FV(Table1[[#This Row],[Company]],"Change (%)",TRUE)/_FV(Table1[[#This Row],[Company]],"Beta"))</f>
        <v>3.1972989629947212E-3</v>
      </c>
      <c r="G386" s="7">
        <f>_FV(Table1[[#This Row],[Company]],"Change (%)",TRUE)</f>
        <v>2.983E-3</v>
      </c>
      <c r="H386" s="7">
        <f>_FV(Table1[[#This Row],[Company]],"Volume")/_FV(Table1[[#This Row],[Company]],"Volume average",TRUE)</f>
        <v>0.14360684196960921</v>
      </c>
      <c r="I386" s="7">
        <f>(Table1[% volume]/(Table1[[#Totals],[% volume]]))</f>
        <v>0.50784758990637979</v>
      </c>
      <c r="J386" s="7">
        <f>_FV(Table1[[#This Row],[Company]],"Volume")/_FV(Table1[[#This Row],[Company]],"Shares outstanding",TRUE)</f>
        <v>1.0722852033063091E-3</v>
      </c>
      <c r="K386" s="7">
        <f>(_FV(Table1[[#This Row],[Company]],"52 week high",TRUE)-_FV(Table1[[#This Row],[Company]],"52 week low",TRUE))/_FV(Table1[[#This Row],[Company]],"Price")</f>
        <v>0.23228772309356421</v>
      </c>
      <c r="L386" s="7">
        <f>(_FV(Table1[[#This Row],[Company]],"High",TRUE)-_FV(Table1[[#This Row],[Company]],"Low",TRUE))/_FV(Table1[[#This Row],[Company]],"Price")</f>
        <v>7.3012439156299631E-3</v>
      </c>
      <c r="M386" s="7">
        <f>(Table1[day range]/Table1[year range])</f>
        <v>3.1431897555296379E-2</v>
      </c>
      <c r="N386" s="9">
        <f>_FV(Table1[[#This Row],[Company]],"Market cap",TRUE)</f>
        <v>6312583200</v>
      </c>
      <c r="O386" s="9">
        <f>_FV(Table1[[#This Row],[Company]],"Previous close",TRUE)*_FV(Table1[[#This Row],[Company]],"Change (%)",TRUE)*_FV(Table1[[#This Row],[Company]],"Shares outstanding",TRUE)</f>
        <v>18830435.685600024</v>
      </c>
      <c r="P386" s="7">
        <f>(_FV(Table1[[#This Row],[Company]],"Price")-_FV(Table1[[#This Row],[Company]],"52 week low",TRUE))/_FV(Table1[[#This Row],[Company]],"Price",TRUE)</f>
        <v>0.13656030286641421</v>
      </c>
      <c r="Q386" s="3">
        <f>_FV(Table1[[#This Row],[Company]],"52 week low",TRUE)</f>
        <v>15.965</v>
      </c>
      <c r="R386" s="3">
        <f>_FV(Table1[[#This Row],[Company]],"Low")</f>
        <v>18.355</v>
      </c>
      <c r="S386" s="14">
        <f>_FV(Table1[[#This Row],[Company]],"Price")</f>
        <v>18.489999999999998</v>
      </c>
      <c r="T386" s="3">
        <f>_FV(Table1[[#This Row],[Company]],"High")</f>
        <v>18.489999999999998</v>
      </c>
      <c r="U386" s="3">
        <f>_FV(Table1[[#This Row],[Company]],"52 week high",TRUE)</f>
        <v>20.260000000000002</v>
      </c>
      <c r="V386" s="7">
        <f>(_FV(Table1[[#This Row],[Company]],"52 week high",TRUE)-_FV(Table1[[#This Row],[Company]],"Price"))/_FV(Table1[[#This Row],[Company]],"Price",TRUE)</f>
        <v>9.5727420227149987E-2</v>
      </c>
      <c r="W386" s="7">
        <f>((_FV(Table1[[#This Row],[Company]],"Price")-_FV(Table1[[#This Row],[Company]],"52 week low",TRUE))/(Table1[year range]*_FV(Table1[[#This Row],[Company]],"Price")))</f>
        <v>0.58789289871944062</v>
      </c>
      <c r="X386" s="7">
        <f>((_FV(Table1[[#This Row],[Company]],"Price")-_FV(Table1[[#This Row],[Company]],"Low",TRUE))/(_FV(Table1[[#This Row],[Company]],"High",TRUE)-_FV(Table1[[#This Row],[Company]],"Low",TRUE)))</f>
        <v>1</v>
      </c>
      <c r="Y386" s="3">
        <f>_FV(Table1[[#This Row],[Company]],"Previous close",TRUE)</f>
        <v>18.434999999999999</v>
      </c>
      <c r="Z386" s="17">
        <f>_FV(Table1[[#This Row],[Company]],"Change")</f>
        <v>5.5E-2</v>
      </c>
      <c r="AA386" s="3">
        <f>_FV(Table1[[#This Row],[Company]],"Open")</f>
        <v>18.45</v>
      </c>
      <c r="AB386" s="1">
        <v>2.6668000000000001E-2</v>
      </c>
      <c r="AC386" s="6">
        <f>_FV(Table1[[#This Row],[Company]],"Volume")</f>
        <v>367176</v>
      </c>
      <c r="AD386" s="6">
        <f>_FV(Table1[[#This Row],[Company]],"Volume average",TRUE)</f>
        <v>2556814.1111111101</v>
      </c>
      <c r="AE386" s="1" t="e" vm="8">
        <f>_FV(Table1[[#This Row],[Company]],"Year founded",TRUE)</f>
        <v>#VALUE!</v>
      </c>
      <c r="AF386" s="6">
        <f>_FV(Table1[[#This Row],[Company]],"Shares outstanding",TRUE)</f>
        <v>342423824.247356</v>
      </c>
      <c r="AG386" s="1" t="str">
        <f>_FV(Table1[[#This Row],[Company]],"Exchange")</f>
        <v>NASDAQ</v>
      </c>
      <c r="AH386" s="1" t="str">
        <f>_FV(Table1[[#This Row],[Company]],"Industry")</f>
        <v>Banks - Regional - US</v>
      </c>
    </row>
    <row r="387" spans="1:34" ht="16.5" x14ac:dyDescent="0.25">
      <c r="A387" s="1">
        <v>368</v>
      </c>
      <c r="B387" s="2" t="e" vm="391">
        <v>#VALUE!</v>
      </c>
      <c r="C387" s="1" t="str">
        <f>_FV(Table1[[#This Row],[Company]],"Ticker symbol",TRUE)</f>
        <v>HFC</v>
      </c>
      <c r="D387" s="5">
        <f>_FV(Table1[[#This Row],[Company]],"P/E",TRUE)</f>
        <v>8.6430419999999994</v>
      </c>
      <c r="E387" s="5">
        <f>_FV(Table1[[#This Row],[Company]],"Beta")</f>
        <v>1.1170260000000001</v>
      </c>
      <c r="F387" s="7">
        <f>ABS(_FV(Table1[[#This Row],[Company]],"Change (%)",TRUE)/_FV(Table1[[#This Row],[Company]],"Beta"))</f>
        <v>2.721512301414649E-3</v>
      </c>
      <c r="G387" s="7">
        <f>_FV(Table1[[#This Row],[Company]],"Change (%)",TRUE)</f>
        <v>3.0399999999999997E-3</v>
      </c>
      <c r="H387" s="7">
        <f>_FV(Table1[[#This Row],[Company]],"Volume")/_FV(Table1[[#This Row],[Company]],"Volume average",TRUE)</f>
        <v>0.30597868790907767</v>
      </c>
      <c r="I387" s="7">
        <f>(Table1[% volume]/(Table1[[#Totals],[% volume]]))</f>
        <v>1.0820552634269749</v>
      </c>
      <c r="J387" s="7">
        <f>_FV(Table1[[#This Row],[Company]],"Volume")/_FV(Table1[[#This Row],[Company]],"Shares outstanding",TRUE)</f>
        <v>6.0293065895666983E-3</v>
      </c>
      <c r="K387" s="7">
        <f>(_FV(Table1[[#This Row],[Company]],"52 week high",TRUE)-_FV(Table1[[#This Row],[Company]],"52 week low",TRUE))/_FV(Table1[[#This Row],[Company]],"Price")</f>
        <v>0.81154401154401157</v>
      </c>
      <c r="L387" s="7">
        <f>(_FV(Table1[[#This Row],[Company]],"High",TRUE)-_FV(Table1[[#This Row],[Company]],"Low",TRUE))/_FV(Table1[[#This Row],[Company]],"Price")</f>
        <v>1.443001443001443E-2</v>
      </c>
      <c r="M387" s="7">
        <f>(Table1[day range]/Table1[year range])</f>
        <v>1.7780938833570414E-2</v>
      </c>
      <c r="N387" s="9">
        <f>_FV(Table1[[#This Row],[Company]],"Market cap",TRUE)</f>
        <v>12205435938.08</v>
      </c>
      <c r="O387" s="9">
        <f>_FV(Table1[[#This Row],[Company]],"Previous close",TRUE)*_FV(Table1[[#This Row],[Company]],"Change (%)",TRUE)*_FV(Table1[[#This Row],[Company]],"Shares outstanding",TRUE)</f>
        <v>37104525.251763225</v>
      </c>
      <c r="P387" s="7">
        <f>(_FV(Table1[[#This Row],[Company]],"Price")-_FV(Table1[[#This Row],[Company]],"52 week low",TRUE))/_FV(Table1[[#This Row],[Company]],"Price",TRUE)</f>
        <v>0.60981240981240981</v>
      </c>
      <c r="Q387" s="3">
        <f>_FV(Table1[[#This Row],[Company]],"52 week low",TRUE)</f>
        <v>27.04</v>
      </c>
      <c r="R387" s="3">
        <f>_FV(Table1[[#This Row],[Company]],"Low")</f>
        <v>68.38</v>
      </c>
      <c r="S387" s="14">
        <f>_FV(Table1[[#This Row],[Company]],"Price")</f>
        <v>69.3</v>
      </c>
      <c r="T387" s="3">
        <f>_FV(Table1[[#This Row],[Company]],"High")</f>
        <v>69.38</v>
      </c>
      <c r="U387" s="3">
        <f>_FV(Table1[[#This Row],[Company]],"52 week high",TRUE)</f>
        <v>83.28</v>
      </c>
      <c r="V387" s="7">
        <f>(_FV(Table1[[#This Row],[Company]],"52 week high",TRUE)-_FV(Table1[[#This Row],[Company]],"Price"))/_FV(Table1[[#This Row],[Company]],"Price",TRUE)</f>
        <v>0.20173160173160179</v>
      </c>
      <c r="W387" s="7">
        <f>((_FV(Table1[[#This Row],[Company]],"Price")-_FV(Table1[[#This Row],[Company]],"52 week low",TRUE))/(Table1[year range]*_FV(Table1[[#This Row],[Company]],"Price")))</f>
        <v>0.75142247510668558</v>
      </c>
      <c r="X387" s="7">
        <f>((_FV(Table1[[#This Row],[Company]],"Price")-_FV(Table1[[#This Row],[Company]],"Low",TRUE))/(_FV(Table1[[#This Row],[Company]],"High",TRUE)-_FV(Table1[[#This Row],[Company]],"Low",TRUE)))</f>
        <v>0.92000000000000171</v>
      </c>
      <c r="Y387" s="3">
        <f>_FV(Table1[[#This Row],[Company]],"Previous close",TRUE)</f>
        <v>69.09</v>
      </c>
      <c r="Z387" s="17">
        <f>_FV(Table1[[#This Row],[Company]],"Change")</f>
        <v>0.21</v>
      </c>
      <c r="AA387" s="3">
        <f>_FV(Table1[[#This Row],[Company]],"Open")</f>
        <v>68.62</v>
      </c>
      <c r="AB387" s="1">
        <v>5.4157999999999998E-2</v>
      </c>
      <c r="AC387" s="6">
        <f>_FV(Table1[[#This Row],[Company]],"Volume")</f>
        <v>1065137</v>
      </c>
      <c r="AD387" s="6">
        <f>_FV(Table1[[#This Row],[Company]],"Volume average",TRUE)</f>
        <v>3481082.31746032</v>
      </c>
      <c r="AE387" s="1" t="str">
        <f>_FV(Table1[[#This Row],[Company]],"Year founded",TRUE)</f>
        <v>1947</v>
      </c>
      <c r="AF387" s="6">
        <f>_FV(Table1[[#This Row],[Company]],"Shares outstanding",TRUE)</f>
        <v>176659949.89260399</v>
      </c>
      <c r="AG387" s="1" t="str">
        <f>_FV(Table1[[#This Row],[Company]],"Exchange")</f>
        <v>NYSE</v>
      </c>
      <c r="AH387" s="1" t="str">
        <f>_FV(Table1[[#This Row],[Company]],"Industry")</f>
        <v>Oil &amp; Gas Refining &amp; Marketing</v>
      </c>
    </row>
    <row r="388" spans="1:34" ht="16.5" x14ac:dyDescent="0.25">
      <c r="A388" s="1">
        <v>396</v>
      </c>
      <c r="B388" s="2" t="e" vm="392">
        <v>#VALUE!</v>
      </c>
      <c r="C388" s="1" t="str">
        <f>_FV(Table1[[#This Row],[Company]],"Ticker symbol",TRUE)</f>
        <v>CPRT</v>
      </c>
      <c r="D388" s="5">
        <f>_FV(Table1[[#This Row],[Company]],"P/E",TRUE)</f>
        <v>37.313433000000003</v>
      </c>
      <c r="E388" s="5">
        <f>_FV(Table1[[#This Row],[Company]],"Beta")</f>
        <v>0.90439099999999994</v>
      </c>
      <c r="F388" s="7">
        <f>ABS(_FV(Table1[[#This Row],[Company]],"Change (%)",TRUE)/_FV(Table1[[#This Row],[Company]],"Beta"))</f>
        <v>3.3624837045039147E-3</v>
      </c>
      <c r="G388" s="7">
        <f>_FV(Table1[[#This Row],[Company]],"Change (%)",TRUE)</f>
        <v>3.0409999999999999E-3</v>
      </c>
      <c r="H388" s="7">
        <f>_FV(Table1[[#This Row],[Company]],"Volume")/_FV(Table1[[#This Row],[Company]],"Volume average",TRUE)</f>
        <v>5.9899513059637421E-2</v>
      </c>
      <c r="I388" s="7">
        <f>(Table1[% volume]/(Table1[[#Totals],[% volume]]))</f>
        <v>0.21182711719501623</v>
      </c>
      <c r="J388" s="7">
        <f>_FV(Table1[[#This Row],[Company]],"Volume")/_FV(Table1[[#This Row],[Company]],"Shares outstanding",TRUE)</f>
        <v>7.232412226549714E-4</v>
      </c>
      <c r="K388" s="7">
        <f>(_FV(Table1[[#This Row],[Company]],"52 week high",TRUE)-_FV(Table1[[#This Row],[Company]],"52 week low",TRUE))/_FV(Table1[[#This Row],[Company]],"Price")</f>
        <v>0.50480040424456796</v>
      </c>
      <c r="L388" s="7">
        <f>(_FV(Table1[[#This Row],[Company]],"High",TRUE)-_FV(Table1[[#This Row],[Company]],"Low",TRUE))/_FV(Table1[[#This Row],[Company]],"Price")</f>
        <v>7.2427151760148176E-3</v>
      </c>
      <c r="M388" s="7">
        <f>(Table1[day range]/Table1[year range])</f>
        <v>1.4347681014347672E-2</v>
      </c>
      <c r="N388" s="9">
        <f>_FV(Table1[[#This Row],[Company]],"Market cap",TRUE)</f>
        <v>13790352993.690001</v>
      </c>
      <c r="O388" s="9">
        <f>_FV(Table1[[#This Row],[Company]],"Previous close",TRUE)*_FV(Table1[[#This Row],[Company]],"Change (%)",TRUE)*_FV(Table1[[#This Row],[Company]],"Shares outstanding",TRUE)</f>
        <v>41936463.453811288</v>
      </c>
      <c r="P388" s="7">
        <f>(_FV(Table1[[#This Row],[Company]],"Price")-_FV(Table1[[#This Row],[Company]],"52 week low",TRUE))/_FV(Table1[[#This Row],[Company]],"Price",TRUE)</f>
        <v>0.48694626915950812</v>
      </c>
      <c r="Q388" s="3">
        <f>_FV(Table1[[#This Row],[Company]],"52 week low",TRUE)</f>
        <v>30.46</v>
      </c>
      <c r="R388" s="3">
        <f>_FV(Table1[[#This Row],[Company]],"Low")</f>
        <v>59.04</v>
      </c>
      <c r="S388" s="14">
        <f>_FV(Table1[[#This Row],[Company]],"Price")</f>
        <v>59.37</v>
      </c>
      <c r="T388" s="3">
        <f>_FV(Table1[[#This Row],[Company]],"High")</f>
        <v>59.47</v>
      </c>
      <c r="U388" s="3">
        <f>_FV(Table1[[#This Row],[Company]],"52 week high",TRUE)</f>
        <v>60.43</v>
      </c>
      <c r="V388" s="7">
        <f>(_FV(Table1[[#This Row],[Company]],"52 week high",TRUE)-_FV(Table1[[#This Row],[Company]],"Price"))/_FV(Table1[[#This Row],[Company]],"Price",TRUE)</f>
        <v>1.7854135085059834E-2</v>
      </c>
      <c r="W388" s="7">
        <f>((_FV(Table1[[#This Row],[Company]],"Price")-_FV(Table1[[#This Row],[Company]],"52 week low",TRUE))/(Table1[year range]*_FV(Table1[[#This Row],[Company]],"Price")))</f>
        <v>0.96463129796463121</v>
      </c>
      <c r="X388" s="7">
        <f>((_FV(Table1[[#This Row],[Company]],"Price")-_FV(Table1[[#This Row],[Company]],"Low",TRUE))/(_FV(Table1[[#This Row],[Company]],"High",TRUE)-_FV(Table1[[#This Row],[Company]],"Low",TRUE)))</f>
        <v>0.76744186046511287</v>
      </c>
      <c r="Y388" s="3">
        <f>_FV(Table1[[#This Row],[Company]],"Previous close",TRUE)</f>
        <v>59.19</v>
      </c>
      <c r="Z388" s="17">
        <f>_FV(Table1[[#This Row],[Company]],"Change")</f>
        <v>0.18</v>
      </c>
      <c r="AA388" s="3">
        <f>_FV(Table1[[#This Row],[Company]],"Open")</f>
        <v>59.1</v>
      </c>
      <c r="AB388" s="1">
        <v>4.9062000000000001E-2</v>
      </c>
      <c r="AC388" s="6">
        <f>_FV(Table1[[#This Row],[Company]],"Volume")</f>
        <v>168504</v>
      </c>
      <c r="AD388" s="6">
        <f>_FV(Table1[[#This Row],[Company]],"Volume average",TRUE)</f>
        <v>2813111.3492063498</v>
      </c>
      <c r="AE388" s="1" t="str">
        <f>_FV(Table1[[#This Row],[Company]],"Year founded",TRUE)</f>
        <v>1982</v>
      </c>
      <c r="AF388" s="6">
        <f>_FV(Table1[[#This Row],[Company]],"Shares outstanding",TRUE)</f>
        <v>232984507.41155601</v>
      </c>
      <c r="AG388" s="1" t="str">
        <f>_FV(Table1[[#This Row],[Company]],"Exchange")</f>
        <v>NASDAQ</v>
      </c>
      <c r="AH388" s="1" t="str">
        <f>_FV(Table1[[#This Row],[Company]],"Industry")</f>
        <v>Auto &amp; Truck Dealerships</v>
      </c>
    </row>
    <row r="389" spans="1:34" ht="16.5" x14ac:dyDescent="0.25">
      <c r="A389" s="1">
        <v>388</v>
      </c>
      <c r="B389" s="2" t="e" vm="393">
        <v>#VALUE!</v>
      </c>
      <c r="C389" s="1" t="str">
        <f>_FV(Table1[[#This Row],[Company]],"Ticker symbol",TRUE)</f>
        <v>PVH</v>
      </c>
      <c r="D389" s="5">
        <f>_FV(Table1[[#This Row],[Company]],"P/E",TRUE)</f>
        <v>18.450185000000001</v>
      </c>
      <c r="E389" s="5">
        <f>_FV(Table1[[#This Row],[Company]],"Beta")</f>
        <v>0.75626800000000005</v>
      </c>
      <c r="F389" s="7">
        <f>ABS(_FV(Table1[[#This Row],[Company]],"Change (%)",TRUE)/_FV(Table1[[#This Row],[Company]],"Beta"))</f>
        <v>4.0435401206979533E-3</v>
      </c>
      <c r="G389" s="7">
        <f>_FV(Table1[[#This Row],[Company]],"Change (%)",TRUE)</f>
        <v>3.058E-3</v>
      </c>
      <c r="H389" s="7">
        <f>_FV(Table1[[#This Row],[Company]],"Volume")/_FV(Table1[[#This Row],[Company]],"Volume average",TRUE)</f>
        <v>0.13884992656933504</v>
      </c>
      <c r="I389" s="7">
        <f>(Table1[% volume]/(Table1[[#Totals],[% volume]]))</f>
        <v>0.49102535505820294</v>
      </c>
      <c r="J389" s="7">
        <f>_FV(Table1[[#This Row],[Company]],"Volume")/_FV(Table1[[#This Row],[Company]],"Shares outstanding",TRUE)</f>
        <v>1.632188479716218E-3</v>
      </c>
      <c r="K389" s="7">
        <f>(_FV(Table1[[#This Row],[Company]],"52 week high",TRUE)-_FV(Table1[[#This Row],[Company]],"52 week low",TRUE))/_FV(Table1[[#This Row],[Company]],"Price")</f>
        <v>0.32790647901939168</v>
      </c>
      <c r="L389" s="7">
        <f>(_FV(Table1[[#This Row],[Company]],"High",TRUE)-_FV(Table1[[#This Row],[Company]],"Low",TRUE))/_FV(Table1[[#This Row],[Company]],"Price")</f>
        <v>9.3066995265581581E-3</v>
      </c>
      <c r="M389" s="7">
        <f>(Table1[day range]/Table1[year range])</f>
        <v>2.8382176388798284E-2</v>
      </c>
      <c r="N389" s="9">
        <f>_FV(Table1[[#This Row],[Company]],"Market cap",TRUE)</f>
        <v>11893559133.18</v>
      </c>
      <c r="O389" s="9">
        <f>_FV(Table1[[#This Row],[Company]],"Previous close",TRUE)*_FV(Table1[[#This Row],[Company]],"Change (%)",TRUE)*_FV(Table1[[#This Row],[Company]],"Shares outstanding",TRUE)</f>
        <v>36370503.829264432</v>
      </c>
      <c r="P389" s="7">
        <f>(_FV(Table1[[#This Row],[Company]],"Price")-_FV(Table1[[#This Row],[Company]],"52 week low",TRUE))/_FV(Table1[[#This Row],[Company]],"Price",TRUE)</f>
        <v>0.230429340424152</v>
      </c>
      <c r="Q389" s="3">
        <f>_FV(Table1[[#This Row],[Company]],"52 week low",TRUE)</f>
        <v>118.6601</v>
      </c>
      <c r="R389" s="3">
        <f>_FV(Table1[[#This Row],[Company]],"Low")</f>
        <v>153.54499999999999</v>
      </c>
      <c r="S389" s="14">
        <f>_FV(Table1[[#This Row],[Company]],"Price")</f>
        <v>154.19</v>
      </c>
      <c r="T389" s="3">
        <f>_FV(Table1[[#This Row],[Company]],"High")</f>
        <v>154.97999999999999</v>
      </c>
      <c r="U389" s="3">
        <f>_FV(Table1[[#This Row],[Company]],"52 week high",TRUE)</f>
        <v>169.22</v>
      </c>
      <c r="V389" s="7">
        <f>(_FV(Table1[[#This Row],[Company]],"52 week high",TRUE)-_FV(Table1[[#This Row],[Company]],"Price"))/_FV(Table1[[#This Row],[Company]],"Price",TRUE)</f>
        <v>9.7477138595239654E-2</v>
      </c>
      <c r="W389" s="7">
        <f>((_FV(Table1[[#This Row],[Company]],"Price")-_FV(Table1[[#This Row],[Company]],"52 week low",TRUE))/(Table1[year range]*_FV(Table1[[#This Row],[Company]],"Price")))</f>
        <v>0.70272884242255218</v>
      </c>
      <c r="X389" s="7">
        <f>((_FV(Table1[[#This Row],[Company]],"Price")-_FV(Table1[[#This Row],[Company]],"Low",TRUE))/(_FV(Table1[[#This Row],[Company]],"High",TRUE)-_FV(Table1[[#This Row],[Company]],"Low",TRUE)))</f>
        <v>0.44947735191638272</v>
      </c>
      <c r="Y389" s="3">
        <f>_FV(Table1[[#This Row],[Company]],"Previous close",TRUE)</f>
        <v>153.72</v>
      </c>
      <c r="Z389" s="17">
        <f>_FV(Table1[[#This Row],[Company]],"Change")</f>
        <v>0.47</v>
      </c>
      <c r="AA389" s="3">
        <f>_FV(Table1[[#This Row],[Company]],"Open")</f>
        <v>154.18</v>
      </c>
      <c r="AB389" s="1">
        <v>5.0403999999999997E-2</v>
      </c>
      <c r="AC389" s="6">
        <f>_FV(Table1[[#This Row],[Company]],"Volume")</f>
        <v>126285</v>
      </c>
      <c r="AD389" s="6">
        <f>_FV(Table1[[#This Row],[Company]],"Volume average",TRUE)</f>
        <v>909507.14285714296</v>
      </c>
      <c r="AE389" s="1" t="str">
        <f>_FV(Table1[[#This Row],[Company]],"Year founded",TRUE)</f>
        <v>1976</v>
      </c>
      <c r="AF389" s="6">
        <f>_FV(Table1[[#This Row],[Company]],"Shares outstanding",TRUE)</f>
        <v>77371579.060499594</v>
      </c>
      <c r="AG389" s="1" t="str">
        <f>_FV(Table1[[#This Row],[Company]],"Exchange")</f>
        <v>NYSE</v>
      </c>
      <c r="AH389" s="1" t="str">
        <f>_FV(Table1[[#This Row],[Company]],"Industry")</f>
        <v>Apparel Manufacturing</v>
      </c>
    </row>
    <row r="390" spans="1:34" ht="16.5" x14ac:dyDescent="0.25">
      <c r="A390" s="1">
        <v>345</v>
      </c>
      <c r="B390" s="2" t="e" vm="394">
        <v>#VALUE!</v>
      </c>
      <c r="C390" s="1" t="str">
        <f>_FV(Table1[[#This Row],[Company]],"Ticker symbol",TRUE)</f>
        <v>MKC</v>
      </c>
      <c r="D390" s="5">
        <f>_FV(Table1[[#This Row],[Company]],"P/E",TRUE)</f>
        <v>20.161290000000001</v>
      </c>
      <c r="E390" s="5">
        <f>_FV(Table1[[#This Row],[Company]],"Beta")</f>
        <v>0.56911</v>
      </c>
      <c r="F390" s="7">
        <f>ABS(_FV(Table1[[#This Row],[Company]],"Change (%)",TRUE)/_FV(Table1[[#This Row],[Company]],"Beta"))</f>
        <v>5.5244153151411853E-3</v>
      </c>
      <c r="G390" s="7">
        <f>_FV(Table1[[#This Row],[Company]],"Change (%)",TRUE)</f>
        <v>3.1440000000000001E-3</v>
      </c>
      <c r="H390" s="7">
        <f>_FV(Table1[[#This Row],[Company]],"Volume")/_FV(Table1[[#This Row],[Company]],"Volume average",TRUE)</f>
        <v>0.18738143109176725</v>
      </c>
      <c r="I390" s="7">
        <f>(Table1[% volume]/(Table1[[#Totals],[% volume]]))</f>
        <v>0.66265093548468157</v>
      </c>
      <c r="J390" s="7">
        <f>_FV(Table1[[#This Row],[Company]],"Volume")/_FV(Table1[[#This Row],[Company]],"Shares outstanding",TRUE)</f>
        <v>1.3107068320189861E-3</v>
      </c>
      <c r="K390" s="7">
        <f>(_FV(Table1[[#This Row],[Company]],"52 week high",TRUE)-_FV(Table1[[#This Row],[Company]],"52 week low",TRUE))/_FV(Table1[[#This Row],[Company]],"Price")</f>
        <v>0.23942268041237114</v>
      </c>
      <c r="L390" s="7">
        <f>(_FV(Table1[[#This Row],[Company]],"High",TRUE)-_FV(Table1[[#This Row],[Company]],"Low",TRUE))/_FV(Table1[[#This Row],[Company]],"Price")</f>
        <v>9.9505154639175711E-3</v>
      </c>
      <c r="M390" s="7">
        <f>(Table1[day range]/Table1[year range])</f>
        <v>4.1560454702032568E-2</v>
      </c>
      <c r="N390" s="9">
        <f>_FV(Table1[[#This Row],[Company]],"Market cap",TRUE)</f>
        <v>15935815378.200001</v>
      </c>
      <c r="O390" s="9">
        <f>_FV(Table1[[#This Row],[Company]],"Previous close",TRUE)*_FV(Table1[[#This Row],[Company]],"Change (%)",TRUE)*_FV(Table1[[#This Row],[Company]],"Shares outstanding",TRUE)</f>
        <v>50102203.549060896</v>
      </c>
      <c r="P390" s="7">
        <f>(_FV(Table1[[#This Row],[Company]],"Price")-_FV(Table1[[#This Row],[Company]],"52 week low",TRUE))/_FV(Table1[[#This Row],[Company]],"Price",TRUE)</f>
        <v>0.2284536082474227</v>
      </c>
      <c r="Q390" s="3">
        <f>_FV(Table1[[#This Row],[Company]],"52 week low",TRUE)</f>
        <v>93.55</v>
      </c>
      <c r="R390" s="3">
        <f>_FV(Table1[[#This Row],[Company]],"Low")</f>
        <v>120.2735</v>
      </c>
      <c r="S390" s="14">
        <f>_FV(Table1[[#This Row],[Company]],"Price")</f>
        <v>121.25</v>
      </c>
      <c r="T390" s="3">
        <f>_FV(Table1[[#This Row],[Company]],"High")</f>
        <v>121.48</v>
      </c>
      <c r="U390" s="3">
        <f>_FV(Table1[[#This Row],[Company]],"52 week high",TRUE)</f>
        <v>122.58</v>
      </c>
      <c r="V390" s="7">
        <f>(_FV(Table1[[#This Row],[Company]],"52 week high",TRUE)-_FV(Table1[[#This Row],[Company]],"Price"))/_FV(Table1[[#This Row],[Company]],"Price",TRUE)</f>
        <v>1.096907216494844E-2</v>
      </c>
      <c r="W390" s="7">
        <f>((_FV(Table1[[#This Row],[Company]],"Price")-_FV(Table1[[#This Row],[Company]],"52 week low",TRUE))/(Table1[year range]*_FV(Table1[[#This Row],[Company]],"Price")))</f>
        <v>0.95418532552531865</v>
      </c>
      <c r="X390" s="7">
        <f>((_FV(Table1[[#This Row],[Company]],"Price")-_FV(Table1[[#This Row],[Company]],"Low",TRUE))/(_FV(Table1[[#This Row],[Company]],"High",TRUE)-_FV(Table1[[#This Row],[Company]],"Low",TRUE)))</f>
        <v>0.80936593452134031</v>
      </c>
      <c r="Y390" s="3">
        <f>_FV(Table1[[#This Row],[Company]],"Previous close",TRUE)</f>
        <v>120.87</v>
      </c>
      <c r="Z390" s="17">
        <f>_FV(Table1[[#This Row],[Company]],"Change")</f>
        <v>0.38</v>
      </c>
      <c r="AA390" s="3">
        <f>_FV(Table1[[#This Row],[Company]],"Open")</f>
        <v>120.98</v>
      </c>
      <c r="AB390" s="1">
        <v>5.9520000000000003E-2</v>
      </c>
      <c r="AC390" s="6">
        <f>_FV(Table1[[#This Row],[Company]],"Volume")</f>
        <v>172807</v>
      </c>
      <c r="AD390" s="6">
        <f>_FV(Table1[[#This Row],[Company]],"Volume average",TRUE)</f>
        <v>922220.515625</v>
      </c>
      <c r="AE390" s="1" t="str">
        <f>_FV(Table1[[#This Row],[Company]],"Year founded",TRUE)</f>
        <v>1915</v>
      </c>
      <c r="AF390" s="6">
        <f>_FV(Table1[[#This Row],[Company]],"Shares outstanding",TRUE)</f>
        <v>131842602.616034</v>
      </c>
      <c r="AG390" s="1" t="str">
        <f>_FV(Table1[[#This Row],[Company]],"Exchange")</f>
        <v>NYSE</v>
      </c>
      <c r="AH390" s="1" t="str">
        <f>_FV(Table1[[#This Row],[Company]],"Industry")</f>
        <v>Packaged Foods</v>
      </c>
    </row>
    <row r="391" spans="1:34" ht="16.5" x14ac:dyDescent="0.25">
      <c r="A391" s="1">
        <v>435</v>
      </c>
      <c r="B391" s="2" t="e" vm="395">
        <v>#VALUE!</v>
      </c>
      <c r="C391" s="1" t="str">
        <f>_FV(Table1[[#This Row],[Company]],"Ticker symbol",TRUE)</f>
        <v>DVA</v>
      </c>
      <c r="D391" s="5">
        <f>_FV(Table1[[#This Row],[Company]],"P/E",TRUE)</f>
        <v>18.903592</v>
      </c>
      <c r="E391" s="5">
        <f>_FV(Table1[[#This Row],[Company]],"Beta")</f>
        <v>1.1648229999999999</v>
      </c>
      <c r="F391" s="7">
        <f>ABS(_FV(Table1[[#This Row],[Company]],"Change (%)",TRUE)/_FV(Table1[[#This Row],[Company]],"Beta"))</f>
        <v>2.7111415210723006E-3</v>
      </c>
      <c r="G391" s="7">
        <f>_FV(Table1[[#This Row],[Company]],"Change (%)",TRUE)</f>
        <v>3.1580000000000002E-3</v>
      </c>
      <c r="H391" s="7">
        <f>_FV(Table1[[#This Row],[Company]],"Volume")/_FV(Table1[[#This Row],[Company]],"Volume average",TRUE)</f>
        <v>0.12505175117606257</v>
      </c>
      <c r="I391" s="7">
        <f>(Table1[% volume]/(Table1[[#Totals],[% volume]]))</f>
        <v>0.44222983791938952</v>
      </c>
      <c r="J391" s="7">
        <f>_FV(Table1[[#This Row],[Company]],"Volume")/_FV(Table1[[#This Row],[Company]],"Shares outstanding",TRUE)</f>
        <v>9.8960358068414717E-4</v>
      </c>
      <c r="K391" s="7">
        <f>(_FV(Table1[[#This Row],[Company]],"52 week high",TRUE)-_FV(Table1[[#This Row],[Company]],"52 week low",TRUE))/_FV(Table1[[#This Row],[Company]],"Price")</f>
        <v>0.38603696098562623</v>
      </c>
      <c r="L391" s="7">
        <f>(_FV(Table1[[#This Row],[Company]],"High",TRUE)-_FV(Table1[[#This Row],[Company]],"Low",TRUE))/_FV(Table1[[#This Row],[Company]],"Price")</f>
        <v>9.8562628336755498E-3</v>
      </c>
      <c r="M391" s="7">
        <f>(Table1[day range]/Table1[year range])</f>
        <v>2.5531914893616985E-2</v>
      </c>
      <c r="N391" s="9">
        <f>_FV(Table1[[#This Row],[Company]],"Market cap",TRUE)</f>
        <v>12210404000</v>
      </c>
      <c r="O391" s="9">
        <f>_FV(Table1[[#This Row],[Company]],"Previous close",TRUE)*_FV(Table1[[#This Row],[Company]],"Change (%)",TRUE)*_FV(Table1[[#This Row],[Company]],"Shares outstanding",TRUE)</f>
        <v>38560455.831999898</v>
      </c>
      <c r="P391" s="7">
        <f>(_FV(Table1[[#This Row],[Company]],"Price")-_FV(Table1[[#This Row],[Company]],"52 week low",TRUE))/_FV(Table1[[#This Row],[Company]],"Price",TRUE)</f>
        <v>0.2811772758384668</v>
      </c>
      <c r="Q391" s="3">
        <f>_FV(Table1[[#This Row],[Company]],"52 week low",TRUE)</f>
        <v>52.51</v>
      </c>
      <c r="R391" s="3">
        <f>_FV(Table1[[#This Row],[Company]],"Low")</f>
        <v>72.56</v>
      </c>
      <c r="S391" s="14">
        <f>_FV(Table1[[#This Row],[Company]],"Price")</f>
        <v>73.05</v>
      </c>
      <c r="T391" s="3">
        <f>_FV(Table1[[#This Row],[Company]],"High")</f>
        <v>73.28</v>
      </c>
      <c r="U391" s="3">
        <f>_FV(Table1[[#This Row],[Company]],"52 week high",TRUE)</f>
        <v>80.709999999999994</v>
      </c>
      <c r="V391" s="7">
        <f>(_FV(Table1[[#This Row],[Company]],"52 week high",TRUE)-_FV(Table1[[#This Row],[Company]],"Price"))/_FV(Table1[[#This Row],[Company]],"Price",TRUE)</f>
        <v>0.10485968514715943</v>
      </c>
      <c r="W391" s="7">
        <f>((_FV(Table1[[#This Row],[Company]],"Price")-_FV(Table1[[#This Row],[Company]],"52 week low",TRUE))/(Table1[year range]*_FV(Table1[[#This Row],[Company]],"Price")))</f>
        <v>0.72836879432624124</v>
      </c>
      <c r="X391" s="7">
        <f>((_FV(Table1[[#This Row],[Company]],"Price")-_FV(Table1[[#This Row],[Company]],"Low",TRUE))/(_FV(Table1[[#This Row],[Company]],"High",TRUE)-_FV(Table1[[#This Row],[Company]],"Low",TRUE)))</f>
        <v>0.68055555555554947</v>
      </c>
      <c r="Y391" s="3">
        <f>_FV(Table1[[#This Row],[Company]],"Previous close",TRUE)</f>
        <v>72.819999999999993</v>
      </c>
      <c r="Z391" s="17">
        <f>_FV(Table1[[#This Row],[Company]],"Change")</f>
        <v>0.23</v>
      </c>
      <c r="AA391" s="3">
        <f>_FV(Table1[[#This Row],[Company]],"Open")</f>
        <v>72.849999999999994</v>
      </c>
      <c r="AB391" s="1">
        <v>4.0696000000000003E-2</v>
      </c>
      <c r="AC391" s="6">
        <f>_FV(Table1[[#This Row],[Company]],"Volume")</f>
        <v>165936</v>
      </c>
      <c r="AD391" s="6">
        <f>_FV(Table1[[#This Row],[Company]],"Volume average",TRUE)</f>
        <v>1326938.6349206399</v>
      </c>
      <c r="AE391" s="1" t="str">
        <f>_FV(Table1[[#This Row],[Company]],"Year founded",TRUE)</f>
        <v>1994</v>
      </c>
      <c r="AF391" s="6">
        <f>_FV(Table1[[#This Row],[Company]],"Shares outstanding",TRUE)</f>
        <v>167679263.93847799</v>
      </c>
      <c r="AG391" s="1" t="str">
        <f>_FV(Table1[[#This Row],[Company]],"Exchange")</f>
        <v>NYSE</v>
      </c>
      <c r="AH391" s="1" t="str">
        <f>_FV(Table1[[#This Row],[Company]],"Industry")</f>
        <v>Medical Care</v>
      </c>
    </row>
    <row r="392" spans="1:34" ht="16.5" x14ac:dyDescent="0.25">
      <c r="A392" s="1">
        <v>121</v>
      </c>
      <c r="B392" s="2" t="e" vm="396">
        <v>#VALUE!</v>
      </c>
      <c r="C392" s="1" t="str">
        <f>_FV(Table1[[#This Row],[Company]],"Ticker symbol",TRUE)</f>
        <v>COF</v>
      </c>
      <c r="D392" s="5">
        <f>_FV(Table1[[#This Row],[Company]],"P/E",TRUE)</f>
        <v>14.556041</v>
      </c>
      <c r="E392" s="5">
        <f>_FV(Table1[[#This Row],[Company]],"Beta")</f>
        <v>1.29613</v>
      </c>
      <c r="F392" s="7">
        <f>ABS(_FV(Table1[[#This Row],[Company]],"Change (%)",TRUE)/_FV(Table1[[#This Row],[Company]],"Beta"))</f>
        <v>2.4573152384405883E-3</v>
      </c>
      <c r="G392" s="7">
        <f>_FV(Table1[[#This Row],[Company]],"Change (%)",TRUE)</f>
        <v>3.1849999999999999E-3</v>
      </c>
      <c r="H392" s="7">
        <f>_FV(Table1[[#This Row],[Company]],"Volume")/_FV(Table1[[#This Row],[Company]],"Volume average",TRUE)</f>
        <v>0.11410499166552866</v>
      </c>
      <c r="I392" s="7">
        <f>(Table1[% volume]/(Table1[[#Totals],[% volume]]))</f>
        <v>0.40351799551367834</v>
      </c>
      <c r="J392" s="7">
        <f>_FV(Table1[[#This Row],[Company]],"Volume")/_FV(Table1[[#This Row],[Company]],"Shares outstanding",TRUE)</f>
        <v>5.7937917384671977E-4</v>
      </c>
      <c r="K392" s="7">
        <f>(_FV(Table1[[#This Row],[Company]],"52 week high",TRUE)-_FV(Table1[[#This Row],[Company]],"52 week low",TRUE))/_FV(Table1[[#This Row],[Company]],"Price")</f>
        <v>0.30236607600122911</v>
      </c>
      <c r="L392" s="7">
        <f>(_FV(Table1[[#This Row],[Company]],"High",TRUE)-_FV(Table1[[#This Row],[Company]],"Low",TRUE))/_FV(Table1[[#This Row],[Company]],"Price")</f>
        <v>6.8626446788897033E-3</v>
      </c>
      <c r="M392" s="7">
        <f>(Table1[day range]/Table1[year range])</f>
        <v>2.2696476964769709E-2</v>
      </c>
      <c r="N392" s="9">
        <f>_FV(Table1[[#This Row],[Company]],"Market cap",TRUE)</f>
        <v>46694282537.599998</v>
      </c>
      <c r="O392" s="9">
        <f>_FV(Table1[[#This Row],[Company]],"Previous close",TRUE)*_FV(Table1[[#This Row],[Company]],"Change (%)",TRUE)*_FV(Table1[[#This Row],[Company]],"Shares outstanding",TRUE)</f>
        <v>148721289.88225597</v>
      </c>
      <c r="P392" s="7">
        <f>(_FV(Table1[[#This Row],[Company]],"Price")-_FV(Table1[[#This Row],[Company]],"52 week low",TRUE))/_FV(Table1[[#This Row],[Company]],"Price",TRUE)</f>
        <v>0.21151285465533129</v>
      </c>
      <c r="Q392" s="3">
        <f>_FV(Table1[[#This Row],[Company]],"52 week low",TRUE)</f>
        <v>76.98</v>
      </c>
      <c r="R392" s="3">
        <f>_FV(Table1[[#This Row],[Company]],"Low")</f>
        <v>97.01</v>
      </c>
      <c r="S392" s="14">
        <f>_FV(Table1[[#This Row],[Company]],"Price")</f>
        <v>97.63</v>
      </c>
      <c r="T392" s="3">
        <f>_FV(Table1[[#This Row],[Company]],"High")</f>
        <v>97.68</v>
      </c>
      <c r="U392" s="3">
        <f>_FV(Table1[[#This Row],[Company]],"52 week high",TRUE)</f>
        <v>106.5</v>
      </c>
      <c r="V392" s="7">
        <f>(_FV(Table1[[#This Row],[Company]],"52 week high",TRUE)-_FV(Table1[[#This Row],[Company]],"Price"))/_FV(Table1[[#This Row],[Company]],"Price",TRUE)</f>
        <v>9.0853221345897822E-2</v>
      </c>
      <c r="W392" s="7">
        <f>((_FV(Table1[[#This Row],[Company]],"Price")-_FV(Table1[[#This Row],[Company]],"52 week low",TRUE))/(Table1[year range]*_FV(Table1[[#This Row],[Company]],"Price")))</f>
        <v>0.69952574525745237</v>
      </c>
      <c r="X392" s="7">
        <f>((_FV(Table1[[#This Row],[Company]],"Price")-_FV(Table1[[#This Row],[Company]],"Low",TRUE))/(_FV(Table1[[#This Row],[Company]],"High",TRUE)-_FV(Table1[[#This Row],[Company]],"Low",TRUE)))</f>
        <v>0.92537313432834145</v>
      </c>
      <c r="Y392" s="3">
        <f>_FV(Table1[[#This Row],[Company]],"Previous close",TRUE)</f>
        <v>97.32</v>
      </c>
      <c r="Z392" s="17">
        <f>_FV(Table1[[#This Row],[Company]],"Change")</f>
        <v>0.31</v>
      </c>
      <c r="AA392" s="3">
        <f>_FV(Table1[[#This Row],[Company]],"Open")</f>
        <v>97.26</v>
      </c>
      <c r="AB392" s="1">
        <v>0.19489500000000001</v>
      </c>
      <c r="AC392" s="6">
        <f>_FV(Table1[[#This Row],[Company]],"Volume")</f>
        <v>277987</v>
      </c>
      <c r="AD392" s="6">
        <f>_FV(Table1[[#This Row],[Company]],"Volume average",TRUE)</f>
        <v>2436238.7301587299</v>
      </c>
      <c r="AE392" s="1" t="str">
        <f>_FV(Table1[[#This Row],[Company]],"Year founded",TRUE)</f>
        <v>1994</v>
      </c>
      <c r="AF392" s="6">
        <f>_FV(Table1[[#This Row],[Company]],"Shares outstanding",TRUE)</f>
        <v>479801505.72955197</v>
      </c>
      <c r="AG392" s="1" t="str">
        <f>_FV(Table1[[#This Row],[Company]],"Exchange")</f>
        <v>NYSE</v>
      </c>
      <c r="AH392" s="1" t="str">
        <f>_FV(Table1[[#This Row],[Company]],"Industry")</f>
        <v>Credit Services</v>
      </c>
    </row>
    <row r="393" spans="1:34" ht="16.5" x14ac:dyDescent="0.25">
      <c r="A393" s="1">
        <v>275</v>
      </c>
      <c r="B393" s="2" t="e" vm="397">
        <v>#VALUE!</v>
      </c>
      <c r="C393" s="1" t="str">
        <f>_FV(Table1[[#This Row],[Company]],"Ticker symbol",TRUE)</f>
        <v>AZO</v>
      </c>
      <c r="D393" s="5">
        <f>_FV(Table1[[#This Row],[Company]],"P/E",TRUE)</f>
        <v>14.814814999999999</v>
      </c>
      <c r="E393" s="5">
        <f>_FV(Table1[[#This Row],[Company]],"Beta")</f>
        <v>0.88111300000000004</v>
      </c>
      <c r="F393" s="7">
        <f>ABS(_FV(Table1[[#This Row],[Company]],"Change (%)",TRUE)/_FV(Table1[[#This Row],[Company]],"Beta"))</f>
        <v>3.624960703110725E-3</v>
      </c>
      <c r="G393" s="7">
        <f>_FV(Table1[[#This Row],[Company]],"Change (%)",TRUE)</f>
        <v>3.1940000000000002E-3</v>
      </c>
      <c r="H393" s="7">
        <f>_FV(Table1[[#This Row],[Company]],"Volume")/_FV(Table1[[#This Row],[Company]],"Volume average",TRUE)</f>
        <v>0.11647194089090547</v>
      </c>
      <c r="I393" s="7">
        <f>(Table1[% volume]/(Table1[[#Totals],[% volume]]))</f>
        <v>0.41188841465981324</v>
      </c>
      <c r="J393" s="7">
        <f>_FV(Table1[[#This Row],[Company]],"Volume")/_FV(Table1[[#This Row],[Company]],"Shares outstanding",TRUE)</f>
        <v>1.2777656408432141E-3</v>
      </c>
      <c r="K393" s="7">
        <f>(_FV(Table1[[#This Row],[Company]],"52 week high",TRUE)-_FV(Table1[[#This Row],[Company]],"52 week low",TRUE))/_FV(Table1[[#This Row],[Company]],"Price")</f>
        <v>0.41076810603990166</v>
      </c>
      <c r="L393" s="7">
        <f>(_FV(Table1[[#This Row],[Company]],"High",TRUE)-_FV(Table1[[#This Row],[Company]],"Low",TRUE))/_FV(Table1[[#This Row],[Company]],"Price")</f>
        <v>8.0759770429080103E-3</v>
      </c>
      <c r="M393" s="7">
        <f>(Table1[day range]/Table1[year range])</f>
        <v>1.9660672102238427E-2</v>
      </c>
      <c r="N393" s="9">
        <f>_FV(Table1[[#This Row],[Company]],"Market cap",TRUE)</f>
        <v>19353340088</v>
      </c>
      <c r="O393" s="9">
        <f>_FV(Table1[[#This Row],[Company]],"Previous close",TRUE)*_FV(Table1[[#This Row],[Company]],"Change (%)",TRUE)*_FV(Table1[[#This Row],[Company]],"Shares outstanding",TRUE)</f>
        <v>61814568.241072044</v>
      </c>
      <c r="P393" s="7">
        <f>(_FV(Table1[[#This Row],[Company]],"Price")-_FV(Table1[[#This Row],[Company]],"52 week low",TRUE))/_FV(Table1[[#This Row],[Company]],"Price",TRUE)</f>
        <v>0.32045654550423608</v>
      </c>
      <c r="Q393" s="3">
        <f>_FV(Table1[[#This Row],[Company]],"52 week low",TRUE)</f>
        <v>497.28989999999999</v>
      </c>
      <c r="R393" s="3">
        <f>_FV(Table1[[#This Row],[Company]],"Low")</f>
        <v>728.42</v>
      </c>
      <c r="S393" s="14">
        <f>_FV(Table1[[#This Row],[Company]],"Price")</f>
        <v>731.8</v>
      </c>
      <c r="T393" s="3">
        <f>_FV(Table1[[#This Row],[Company]],"High")</f>
        <v>734.33</v>
      </c>
      <c r="U393" s="3">
        <f>_FV(Table1[[#This Row],[Company]],"52 week high",TRUE)</f>
        <v>797.89</v>
      </c>
      <c r="V393" s="7">
        <f>(_FV(Table1[[#This Row],[Company]],"52 week high",TRUE)-_FV(Table1[[#This Row],[Company]],"Price"))/_FV(Table1[[#This Row],[Company]],"Price",TRUE)</f>
        <v>9.0311560535665525E-2</v>
      </c>
      <c r="W393" s="7">
        <f>((_FV(Table1[[#This Row],[Company]],"Price")-_FV(Table1[[#This Row],[Company]],"52 week low",TRUE))/(Table1[year range]*_FV(Table1[[#This Row],[Company]],"Price")))</f>
        <v>0.78013979369933661</v>
      </c>
      <c r="X393" s="7">
        <f>((_FV(Table1[[#This Row],[Company]],"Price")-_FV(Table1[[#This Row],[Company]],"Low",TRUE))/(_FV(Table1[[#This Row],[Company]],"High",TRUE)-_FV(Table1[[#This Row],[Company]],"Low",TRUE)))</f>
        <v>0.57191201353637033</v>
      </c>
      <c r="Y393" s="3">
        <f>_FV(Table1[[#This Row],[Company]],"Previous close",TRUE)</f>
        <v>729.47</v>
      </c>
      <c r="Z393" s="17">
        <f>_FV(Table1[[#This Row],[Company]],"Change")</f>
        <v>2.33</v>
      </c>
      <c r="AA393" s="3">
        <f>_FV(Table1[[#This Row],[Company]],"Open")</f>
        <v>731.59</v>
      </c>
      <c r="AB393" s="1">
        <v>7.8730999999999995E-2</v>
      </c>
      <c r="AC393" s="6">
        <f>_FV(Table1[[#This Row],[Company]],"Volume")</f>
        <v>33900</v>
      </c>
      <c r="AD393" s="6">
        <f>_FV(Table1[[#This Row],[Company]],"Volume average",TRUE)</f>
        <v>291057.22580645198</v>
      </c>
      <c r="AE393" s="1" t="str">
        <f>_FV(Table1[[#This Row],[Company]],"Year founded",TRUE)</f>
        <v>1979</v>
      </c>
      <c r="AF393" s="6">
        <f>_FV(Table1[[#This Row],[Company]],"Shares outstanding",TRUE)</f>
        <v>26530686.783555198</v>
      </c>
      <c r="AG393" s="1" t="str">
        <f>_FV(Table1[[#This Row],[Company]],"Exchange")</f>
        <v>NYSE</v>
      </c>
      <c r="AH393" s="1" t="str">
        <f>_FV(Table1[[#This Row],[Company]],"Industry")</f>
        <v>Specialty Retail</v>
      </c>
    </row>
    <row r="394" spans="1:34" ht="16.5" x14ac:dyDescent="0.25">
      <c r="A394" s="1">
        <v>21</v>
      </c>
      <c r="B394" s="2" t="e" vm="398">
        <v>#VALUE!</v>
      </c>
      <c r="C394" s="1" t="str">
        <f>_FV(Table1[[#This Row],[Company]],"Ticker symbol",TRUE)</f>
        <v>CSCO</v>
      </c>
      <c r="D394" s="5">
        <f>_FV(Table1[[#This Row],[Company]],"P/E",TRUE)</f>
        <v>22.935780000000001</v>
      </c>
      <c r="E394" s="5">
        <f>_FV(Table1[[#This Row],[Company]],"Beta")</f>
        <v>1.071037</v>
      </c>
      <c r="F394" s="7">
        <f>ABS(_FV(Table1[[#This Row],[Company]],"Change (%)",TRUE)/_FV(Table1[[#This Row],[Company]],"Beta"))</f>
        <v>2.9989626875635482E-3</v>
      </c>
      <c r="G394" s="7">
        <f>_FV(Table1[[#This Row],[Company]],"Change (%)",TRUE)</f>
        <v>3.212E-3</v>
      </c>
      <c r="H394" s="7">
        <f>_FV(Table1[[#This Row],[Company]],"Volume")/_FV(Table1[[#This Row],[Company]],"Volume average",TRUE)</f>
        <v>0.51443179536989259</v>
      </c>
      <c r="I394" s="7">
        <f>(Table1[% volume]/(Table1[[#Totals],[% volume]]))</f>
        <v>1.8192235402342427</v>
      </c>
      <c r="J394" s="7">
        <f>_FV(Table1[[#This Row],[Company]],"Volume")/_FV(Table1[[#This Row],[Company]],"Shares outstanding",TRUE)</f>
        <v>8.1471071909152944E-4</v>
      </c>
      <c r="K394" s="7">
        <f>(_FV(Table1[[#This Row],[Company]],"52 week high",TRUE)-_FV(Table1[[#This Row],[Company]],"52 week low",TRUE))/_FV(Table1[[#This Row],[Company]],"Price")</f>
        <v>0.36619396157365047</v>
      </c>
      <c r="L394" s="7">
        <f>(_FV(Table1[[#This Row],[Company]],"High",TRUE)-_FV(Table1[[#This Row],[Company]],"Low",TRUE))/_FV(Table1[[#This Row],[Company]],"Price")</f>
        <v>6.6331198536138877E-3</v>
      </c>
      <c r="M394" s="7">
        <f>(Table1[day range]/Table1[year range])</f>
        <v>1.8113678950655791E-2</v>
      </c>
      <c r="N394" s="9">
        <f>_FV(Table1[[#This Row],[Company]],"Market cap",TRUE)</f>
        <v>205515964987.79999</v>
      </c>
      <c r="O394" s="9">
        <f>_FV(Table1[[#This Row],[Company]],"Previous close",TRUE)*_FV(Table1[[#This Row],[Company]],"Change (%)",TRUE)*_FV(Table1[[#This Row],[Company]],"Shares outstanding",TRUE)</f>
        <v>660117279.54081309</v>
      </c>
      <c r="P394" s="7">
        <f>(_FV(Table1[[#This Row],[Company]],"Price")-_FV(Table1[[#This Row],[Company]],"52 week low",TRUE))/_FV(Table1[[#This Row],[Company]],"Price",TRUE)</f>
        <v>0.30558096980786825</v>
      </c>
      <c r="Q394" s="3">
        <f>_FV(Table1[[#This Row],[Company]],"52 week low",TRUE)</f>
        <v>30.36</v>
      </c>
      <c r="R394" s="3">
        <f>_FV(Table1[[#This Row],[Company]],"Low")</f>
        <v>43.44</v>
      </c>
      <c r="S394" s="14">
        <f>_FV(Table1[[#This Row],[Company]],"Price")</f>
        <v>43.72</v>
      </c>
      <c r="T394" s="3">
        <f>_FV(Table1[[#This Row],[Company]],"High")</f>
        <v>43.73</v>
      </c>
      <c r="U394" s="3">
        <f>_FV(Table1[[#This Row],[Company]],"52 week high",TRUE)</f>
        <v>46.37</v>
      </c>
      <c r="V394" s="7">
        <f>(_FV(Table1[[#This Row],[Company]],"52 week high",TRUE)-_FV(Table1[[#This Row],[Company]],"Price"))/_FV(Table1[[#This Row],[Company]],"Price",TRUE)</f>
        <v>6.061299176578222E-2</v>
      </c>
      <c r="W394" s="7">
        <f>((_FV(Table1[[#This Row],[Company]],"Price")-_FV(Table1[[#This Row],[Company]],"52 week low",TRUE))/(Table1[year range]*_FV(Table1[[#This Row],[Company]],"Price")))</f>
        <v>0.83447845096814499</v>
      </c>
      <c r="X394" s="7">
        <f>((_FV(Table1[[#This Row],[Company]],"Price")-_FV(Table1[[#This Row],[Company]],"Low",TRUE))/(_FV(Table1[[#This Row],[Company]],"High",TRUE)-_FV(Table1[[#This Row],[Company]],"Low",TRUE)))</f>
        <v>0.96551724137931716</v>
      </c>
      <c r="Y394" s="3">
        <f>_FV(Table1[[#This Row],[Company]],"Previous close",TRUE)</f>
        <v>43.58</v>
      </c>
      <c r="Z394" s="17">
        <f>_FV(Table1[[#This Row],[Company]],"Change")</f>
        <v>0.14000000000000001</v>
      </c>
      <c r="AA394" s="3">
        <f>_FV(Table1[[#This Row],[Company]],"Open")</f>
        <v>43.64</v>
      </c>
      <c r="AB394" s="1">
        <v>0.85027399999999997</v>
      </c>
      <c r="AC394" s="6">
        <f>_FV(Table1[[#This Row],[Company]],"Volume")</f>
        <v>3842039</v>
      </c>
      <c r="AD394" s="6">
        <f>_FV(Table1[[#This Row],[Company]],"Volume average",TRUE)</f>
        <v>7468509.984375</v>
      </c>
      <c r="AE394" s="1" t="str">
        <f>_FV(Table1[[#This Row],[Company]],"Year founded",TRUE)</f>
        <v>1984</v>
      </c>
      <c r="AF394" s="6">
        <f>_FV(Table1[[#This Row],[Company]],"Shares outstanding",TRUE)</f>
        <v>4715832147.4942598</v>
      </c>
      <c r="AG394" s="1" t="str">
        <f>_FV(Table1[[#This Row],[Company]],"Exchange")</f>
        <v>NASDAQ</v>
      </c>
      <c r="AH394" s="1" t="str">
        <f>_FV(Table1[[#This Row],[Company]],"Industry")</f>
        <v>Communication Equipment</v>
      </c>
    </row>
    <row r="395" spans="1:34" ht="16.5" x14ac:dyDescent="0.25">
      <c r="A395" s="1">
        <v>15</v>
      </c>
      <c r="B395" s="2" t="e" vm="399">
        <v>#VALUE!</v>
      </c>
      <c r="C395" s="1" t="str">
        <f>_FV(Table1[[#This Row],[Company]],"Ticker symbol",TRUE)</f>
        <v>INTC</v>
      </c>
      <c r="D395" s="5">
        <f>_FV(Table1[[#This Row],[Company]],"P/E",TRUE)</f>
        <v>17.730495999999999</v>
      </c>
      <c r="E395" s="5">
        <f>_FV(Table1[[#This Row],[Company]],"Beta")</f>
        <v>1.0046219999999999</v>
      </c>
      <c r="F395" s="7">
        <f>ABS(_FV(Table1[[#This Row],[Company]],"Change (%)",TRUE)/_FV(Table1[[#This Row],[Company]],"Beta"))</f>
        <v>3.2002086356858602E-3</v>
      </c>
      <c r="G395" s="7">
        <f>_FV(Table1[[#This Row],[Company]],"Change (%)",TRUE)</f>
        <v>3.215E-3</v>
      </c>
      <c r="H395" s="7">
        <f>_FV(Table1[[#This Row],[Company]],"Volume")/_FV(Table1[[#This Row],[Company]],"Volume average",TRUE)</f>
        <v>0.9159602273545101</v>
      </c>
      <c r="I395" s="7">
        <f>(Table1[% volume]/(Table1[[#Totals],[% volume]]))</f>
        <v>3.2391784926969485</v>
      </c>
      <c r="J395" s="7">
        <f>_FV(Table1[[#This Row],[Company]],"Volume")/_FV(Table1[[#This Row],[Company]],"Shares outstanding",TRUE)</f>
        <v>1.4118714111739474E-3</v>
      </c>
      <c r="K395" s="7">
        <f>(_FV(Table1[[#This Row],[Company]],"52 week high",TRUE)-_FV(Table1[[#This Row],[Company]],"52 week low",TRUE))/_FV(Table1[[#This Row],[Company]],"Price")</f>
        <v>0.46513421474358968</v>
      </c>
      <c r="L395" s="7">
        <f>(_FV(Table1[[#This Row],[Company]],"High",TRUE)-_FV(Table1[[#This Row],[Company]],"Low",TRUE))/_FV(Table1[[#This Row],[Company]],"Price")</f>
        <v>1.3020833333333447E-2</v>
      </c>
      <c r="M395" s="7">
        <f>(Table1[day range]/Table1[year range])</f>
        <v>2.7993712181571772E-2</v>
      </c>
      <c r="N395" s="9">
        <f>_FV(Table1[[#This Row],[Company]],"Market cap",TRUE)</f>
        <v>230480835000</v>
      </c>
      <c r="O395" s="9">
        <f>_FV(Table1[[#This Row],[Company]],"Previous close",TRUE)*_FV(Table1[[#This Row],[Company]],"Change (%)",TRUE)*_FV(Table1[[#This Row],[Company]],"Shares outstanding",TRUE)</f>
        <v>740995884.52500057</v>
      </c>
      <c r="P395" s="7">
        <f>(_FV(Table1[[#This Row],[Company]],"Price")-_FV(Table1[[#This Row],[Company]],"52 week low",TRUE))/_FV(Table1[[#This Row],[Company]],"Price",TRUE)</f>
        <v>0.31129807692307687</v>
      </c>
      <c r="Q395" s="4">
        <f>_FV(Table1[[#This Row],[Company]],"52 week low",TRUE)</f>
        <v>34.380000000000003</v>
      </c>
      <c r="R395" s="4">
        <f>_FV(Table1[[#This Row],[Company]],"Low")</f>
        <v>49.48</v>
      </c>
      <c r="S395" s="15">
        <f>_FV(Table1[[#This Row],[Company]],"Price")</f>
        <v>49.92</v>
      </c>
      <c r="T395" s="4">
        <f>_FV(Table1[[#This Row],[Company]],"High")</f>
        <v>50.13</v>
      </c>
      <c r="U395" s="4">
        <f>_FV(Table1[[#This Row],[Company]],"52 week high",TRUE)</f>
        <v>57.599499999999999</v>
      </c>
      <c r="V395" s="7">
        <f>(_FV(Table1[[#This Row],[Company]],"52 week high",TRUE)-_FV(Table1[[#This Row],[Company]],"Price"))/_FV(Table1[[#This Row],[Company]],"Price",TRUE)</f>
        <v>0.15383613782051275</v>
      </c>
      <c r="W395" s="7">
        <f>((_FV(Table1[[#This Row],[Company]],"Price")-_FV(Table1[[#This Row],[Company]],"52 week low",TRUE))/(Table1[year range]*_FV(Table1[[#This Row],[Company]],"Price")))</f>
        <v>0.66926505738711006</v>
      </c>
      <c r="X395" s="7">
        <f>((_FV(Table1[[#This Row],[Company]],"Price")-_FV(Table1[[#This Row],[Company]],"Low",TRUE))/(_FV(Table1[[#This Row],[Company]],"High",TRUE)-_FV(Table1[[#This Row],[Company]],"Low",TRUE)))</f>
        <v>0.6769230769230784</v>
      </c>
      <c r="Y395" s="3">
        <f>_FV(Table1[[#This Row],[Company]],"Previous close",TRUE)</f>
        <v>49.76</v>
      </c>
      <c r="Z395" s="17">
        <f>_FV(Table1[[#This Row],[Company]],"Change")</f>
        <v>0.16</v>
      </c>
      <c r="AA395" s="3">
        <f>_FV(Table1[[#This Row],[Company]],"Open")</f>
        <v>49.6</v>
      </c>
      <c r="AB395" s="1">
        <v>1.0093259999999999</v>
      </c>
      <c r="AC395" s="6">
        <f>_FV(Table1[[#This Row],[Company]],"Volume")</f>
        <v>6539576</v>
      </c>
      <c r="AD395" s="6">
        <f>_FV(Table1[[#This Row],[Company]],"Volume average",TRUE)</f>
        <v>7139585.109375</v>
      </c>
      <c r="AE395" s="1" t="str">
        <f>_FV(Table1[[#This Row],[Company]],"Year founded",TRUE)</f>
        <v>1968</v>
      </c>
      <c r="AF395" s="6">
        <f>_FV(Table1[[#This Row],[Company]],"Shares outstanding",TRUE)</f>
        <v>4631849577.9742804</v>
      </c>
      <c r="AG395" s="1" t="str">
        <f>_FV(Table1[[#This Row],[Company]],"Exchange")</f>
        <v>NASDAQ</v>
      </c>
      <c r="AH395" s="1" t="str">
        <f>_FV(Table1[[#This Row],[Company]],"Industry")</f>
        <v>Semiconductors</v>
      </c>
    </row>
    <row r="396" spans="1:34" ht="16.5" x14ac:dyDescent="0.25">
      <c r="A396" s="1">
        <v>173</v>
      </c>
      <c r="B396" s="2" t="e" vm="400">
        <v>#VALUE!</v>
      </c>
      <c r="C396" s="1" t="str">
        <f>_FV(Table1[[#This Row],[Company]],"Ticker symbol",TRUE)</f>
        <v>ALL</v>
      </c>
      <c r="D396" s="5">
        <f>_FV(Table1[[#This Row],[Company]],"P/E",TRUE)</f>
        <v>10.362693999999999</v>
      </c>
      <c r="E396" s="5">
        <f>_FV(Table1[[#This Row],[Company]],"Beta")</f>
        <v>0.93470699999999995</v>
      </c>
      <c r="F396" s="7">
        <f>ABS(_FV(Table1[[#This Row],[Company]],"Change (%)",TRUE)/_FV(Table1[[#This Row],[Company]],"Beta"))</f>
        <v>3.4663268810440069E-3</v>
      </c>
      <c r="G396" s="7">
        <f>_FV(Table1[[#This Row],[Company]],"Change (%)",TRUE)</f>
        <v>3.2400000000000003E-3</v>
      </c>
      <c r="H396" s="7">
        <f>_FV(Table1[[#This Row],[Company]],"Volume")/_FV(Table1[[#This Row],[Company]],"Volume average",TRUE)</f>
        <v>0.39944333269941362</v>
      </c>
      <c r="I396" s="7">
        <f>(Table1[% volume]/(Table1[[#Totals],[% volume]]))</f>
        <v>1.4125812602891086</v>
      </c>
      <c r="J396" s="7">
        <f>_FV(Table1[[#This Row],[Company]],"Volume")/_FV(Table1[[#This Row],[Company]],"Shares outstanding",TRUE)</f>
        <v>2.1180654880743263E-3</v>
      </c>
      <c r="K396" s="7">
        <f>(_FV(Table1[[#This Row],[Company]],"52 week high",TRUE)-_FV(Table1[[#This Row],[Company]],"52 week low",TRUE))/_FV(Table1[[#This Row],[Company]],"Price")</f>
        <v>0.19951559188616405</v>
      </c>
      <c r="L396" s="7">
        <f>(_FV(Table1[[#This Row],[Company]],"High",TRUE)-_FV(Table1[[#This Row],[Company]],"Low",TRUE))/_FV(Table1[[#This Row],[Company]],"Price")</f>
        <v>7.7172267635481941E-3</v>
      </c>
      <c r="M396" s="7">
        <f>(Table1[day range]/Table1[year range])</f>
        <v>3.8679817905917589E-2</v>
      </c>
      <c r="N396" s="9">
        <f>_FV(Table1[[#This Row],[Company]],"Market cap",TRUE)</f>
        <v>34270078497.900002</v>
      </c>
      <c r="O396" s="9">
        <f>_FV(Table1[[#This Row],[Company]],"Previous close",TRUE)*_FV(Table1[[#This Row],[Company]],"Change (%)",TRUE)*_FV(Table1[[#This Row],[Company]],"Shares outstanding",TRUE)</f>
        <v>111035054.33319594</v>
      </c>
      <c r="P396" s="7">
        <f>(_FV(Table1[[#This Row],[Company]],"Price")-_FV(Table1[[#This Row],[Company]],"52 week low",TRUE))/_FV(Table1[[#This Row],[Company]],"Price",TRUE)</f>
        <v>0.13623978201634876</v>
      </c>
      <c r="Q396" s="3">
        <f>_FV(Table1[[#This Row],[Company]],"52 week low",TRUE)</f>
        <v>85.59</v>
      </c>
      <c r="R396" s="3">
        <f>_FV(Table1[[#This Row],[Company]],"Low")</f>
        <v>98.255300000000005</v>
      </c>
      <c r="S396" s="14">
        <f>_FV(Table1[[#This Row],[Company]],"Price")</f>
        <v>99.09</v>
      </c>
      <c r="T396" s="3">
        <f>_FV(Table1[[#This Row],[Company]],"High")</f>
        <v>99.02</v>
      </c>
      <c r="U396" s="3">
        <f>_FV(Table1[[#This Row],[Company]],"52 week high",TRUE)</f>
        <v>105.36</v>
      </c>
      <c r="V396" s="7">
        <f>(_FV(Table1[[#This Row],[Company]],"52 week high",TRUE)-_FV(Table1[[#This Row],[Company]],"Price"))/_FV(Table1[[#This Row],[Company]],"Price",TRUE)</f>
        <v>6.3275809869815278E-2</v>
      </c>
      <c r="W396" s="7">
        <f>((_FV(Table1[[#This Row],[Company]],"Price")-_FV(Table1[[#This Row],[Company]],"52 week low",TRUE))/(Table1[year range]*_FV(Table1[[#This Row],[Company]],"Price")))</f>
        <v>0.68285280728376341</v>
      </c>
      <c r="X396" s="7">
        <f>((_FV(Table1[[#This Row],[Company]],"Price")-_FV(Table1[[#This Row],[Company]],"Low",TRUE))/(_FV(Table1[[#This Row],[Company]],"High",TRUE)-_FV(Table1[[#This Row],[Company]],"Low",TRUE)))</f>
        <v>1.0915391656859006</v>
      </c>
      <c r="Y396" s="3">
        <f>_FV(Table1[[#This Row],[Company]],"Previous close",TRUE)</f>
        <v>98.77</v>
      </c>
      <c r="Z396" s="17">
        <f>_FV(Table1[[#This Row],[Company]],"Change")</f>
        <v>0.32</v>
      </c>
      <c r="AA396" s="3">
        <f>_FV(Table1[[#This Row],[Company]],"Open")</f>
        <v>98.66</v>
      </c>
      <c r="AB396" s="1">
        <v>0.138325</v>
      </c>
      <c r="AC396" s="6">
        <f>_FV(Table1[[#This Row],[Company]],"Volume")</f>
        <v>734902</v>
      </c>
      <c r="AD396" s="6">
        <f>_FV(Table1[[#This Row],[Company]],"Volume average",TRUE)</f>
        <v>1839815.41269841</v>
      </c>
      <c r="AE396" s="1" t="str">
        <f>_FV(Table1[[#This Row],[Company]],"Year founded",TRUE)</f>
        <v>1992</v>
      </c>
      <c r="AF396" s="6">
        <f>_FV(Table1[[#This Row],[Company]],"Shares outstanding",TRUE)</f>
        <v>346968497.49822801</v>
      </c>
      <c r="AG396" s="1" t="str">
        <f>_FV(Table1[[#This Row],[Company]],"Exchange")</f>
        <v>NYSE</v>
      </c>
      <c r="AH396" s="1" t="str">
        <f>_FV(Table1[[#This Row],[Company]],"Industry")</f>
        <v>Insurance - Property &amp; Casualty</v>
      </c>
    </row>
    <row r="397" spans="1:34" ht="16.5" x14ac:dyDescent="0.25">
      <c r="A397" s="1">
        <v>8</v>
      </c>
      <c r="B397" s="2" t="e" vm="401">
        <v>#VALUE!</v>
      </c>
      <c r="C397" s="1" t="str">
        <f>_FV(Table1[[#This Row],[Company]],"Ticker symbol",TRUE)</f>
        <v>BRK/B</v>
      </c>
      <c r="D397" s="5">
        <f>_FV(Table1[[#This Row],[Company]],"P/E",TRUE)</f>
        <v>10.810810999999999</v>
      </c>
      <c r="E397" s="5">
        <f>_FV(Table1[[#This Row],[Company]],"Beta")</f>
        <v>0.89996699999999996</v>
      </c>
      <c r="F397" s="7">
        <f>ABS(_FV(Table1[[#This Row],[Company]],"Change (%)",TRUE)/_FV(Table1[[#This Row],[Company]],"Beta"))</f>
        <v>3.7790274532288406E-3</v>
      </c>
      <c r="G397" s="7">
        <f>_FV(Table1[[#This Row],[Company]],"Change (%)",TRUE)</f>
        <v>3.4009999999999999E-3</v>
      </c>
      <c r="H397" s="7">
        <f>_FV(Table1[[#This Row],[Company]],"Volume")/_FV(Table1[[#This Row],[Company]],"Volume average",TRUE)</f>
        <v>0.66669020928726641</v>
      </c>
      <c r="I397" s="7">
        <f>(Table1[% volume]/(Table1[[#Totals],[% volume]]))</f>
        <v>2.3576663295218867</v>
      </c>
      <c r="J397" s="7">
        <f>_FV(Table1[[#This Row],[Company]],"Volume")/_FV(Table1[[#This Row],[Company]],"Shares outstanding",TRUE)</f>
        <v>3.8881612719008648E-4</v>
      </c>
      <c r="K397" s="7">
        <f>(_FV(Table1[[#This Row],[Company]],"52 week high",TRUE)-_FV(Table1[[#This Row],[Company]],"52 week low",TRUE))/_FV(Table1[[#This Row],[Company]],"Price")</f>
        <v>0.2148551243496109</v>
      </c>
      <c r="L397" s="7">
        <f>(_FV(Table1[[#This Row],[Company]],"High",TRUE)-_FV(Table1[[#This Row],[Company]],"Low",TRUE))/_FV(Table1[[#This Row],[Company]],"Price")</f>
        <v>6.1100768533104257E-3</v>
      </c>
      <c r="M397" s="7">
        <f>(Table1[day range]/Table1[year range])</f>
        <v>2.8438124861142E-2</v>
      </c>
      <c r="N397" s="9">
        <f>_FV(Table1[[#This Row],[Company]],"Market cap",TRUE)</f>
        <v>519818621826.84003</v>
      </c>
      <c r="O397" s="9">
        <f>_FV(Table1[[#This Row],[Company]],"Previous close",TRUE)*_FV(Table1[[#This Row],[Company]],"Change (%)",TRUE)*_FV(Table1[[#This Row],[Company]],"Shares outstanding",TRUE)</f>
        <v>1767903132.833082</v>
      </c>
      <c r="P397" s="7">
        <f>(_FV(Table1[[#This Row],[Company]],"Price")-_FV(Table1[[#This Row],[Company]],"52 week low",TRUE))/_FV(Table1[[#This Row],[Company]],"Price",TRUE)</f>
        <v>0.17604658933600648</v>
      </c>
      <c r="Q397" s="3">
        <f>_FV(Table1[[#This Row],[Company]],"52 week low",TRUE)</f>
        <v>172.61</v>
      </c>
      <c r="R397" s="3">
        <f>_FV(Table1[[#This Row],[Company]],"Low")</f>
        <v>208.43</v>
      </c>
      <c r="S397" s="14">
        <f>_FV(Table1[[#This Row],[Company]],"Price")</f>
        <v>209.49</v>
      </c>
      <c r="T397" s="3">
        <f>_FV(Table1[[#This Row],[Company]],"High")</f>
        <v>209.71</v>
      </c>
      <c r="U397" s="3">
        <f>_FV(Table1[[#This Row],[Company]],"52 week high",TRUE)</f>
        <v>217.62</v>
      </c>
      <c r="V397" s="7">
        <f>(_FV(Table1[[#This Row],[Company]],"52 week high",TRUE)-_FV(Table1[[#This Row],[Company]],"Price"))/_FV(Table1[[#This Row],[Company]],"Price",TRUE)</f>
        <v>3.8808535013604442E-2</v>
      </c>
      <c r="W397" s="7">
        <f>((_FV(Table1[[#This Row],[Company]],"Price")-_FV(Table1[[#This Row],[Company]],"52 week low",TRUE))/(Table1[year range]*_FV(Table1[[#This Row],[Company]],"Price")))</f>
        <v>0.81937347256165305</v>
      </c>
      <c r="X397" s="7">
        <f>((_FV(Table1[[#This Row],[Company]],"Price")-_FV(Table1[[#This Row],[Company]],"Low",TRUE))/(_FV(Table1[[#This Row],[Company]],"High",TRUE)-_FV(Table1[[#This Row],[Company]],"Low",TRUE)))</f>
        <v>0.828125000000001</v>
      </c>
      <c r="Y397" s="3">
        <f>_FV(Table1[[#This Row],[Company]],"Previous close",TRUE)</f>
        <v>208.78</v>
      </c>
      <c r="Z397" s="17">
        <f>_FV(Table1[[#This Row],[Company]],"Change")</f>
        <v>0.71</v>
      </c>
      <c r="AA397" s="3">
        <f>_FV(Table1[[#This Row],[Company]],"Open")</f>
        <v>208.81</v>
      </c>
      <c r="AB397" s="1">
        <v>1.5782719999999999</v>
      </c>
      <c r="AC397" s="6">
        <f>_FV(Table1[[#This Row],[Company]],"Volume")</f>
        <v>968071</v>
      </c>
      <c r="AD397" s="6">
        <f>_FV(Table1[[#This Row],[Company]],"Volume average",TRUE)</f>
        <v>1452055.2222222199</v>
      </c>
      <c r="AE397" s="1" t="str">
        <f>_FV(Table1[[#This Row],[Company]],"Year founded",TRUE)</f>
        <v>1998</v>
      </c>
      <c r="AF397" s="6">
        <f>_FV(Table1[[#This Row],[Company]],"Shares outstanding",TRUE)</f>
        <v>2489791272.2810602</v>
      </c>
      <c r="AG397" s="1" t="str">
        <f>_FV(Table1[[#This Row],[Company]],"Exchange")</f>
        <v>NYSE</v>
      </c>
      <c r="AH397" s="1" t="str">
        <f>_FV(Table1[[#This Row],[Company]],"Industry")</f>
        <v>Insurance - Diversified</v>
      </c>
    </row>
    <row r="398" spans="1:34" ht="16.5" x14ac:dyDescent="0.25">
      <c r="A398" s="1">
        <v>66</v>
      </c>
      <c r="B398" s="2" t="e" vm="402">
        <v>#VALUE!</v>
      </c>
      <c r="C398" s="1" t="str">
        <f>_FV(Table1[[#This Row],[Company]],"Ticker symbol",TRUE)</f>
        <v>GS</v>
      </c>
      <c r="D398" s="5">
        <f>_FV(Table1[[#This Row],[Company]],"P/E",TRUE)</f>
        <v>18.382352999999998</v>
      </c>
      <c r="E398" s="5">
        <f>_FV(Table1[[#This Row],[Company]],"Beta")</f>
        <v>1.312735</v>
      </c>
      <c r="F398" s="7">
        <f>ABS(_FV(Table1[[#This Row],[Company]],"Change (%)",TRUE)/_FV(Table1[[#This Row],[Company]],"Beta"))</f>
        <v>2.7225601511348444E-3</v>
      </c>
      <c r="G398" s="7">
        <f>_FV(Table1[[#This Row],[Company]],"Change (%)",TRUE)</f>
        <v>3.5739999999999999E-3</v>
      </c>
      <c r="H398" s="7">
        <f>_FV(Table1[[#This Row],[Company]],"Volume")/_FV(Table1[[#This Row],[Company]],"Volume average",TRUE)</f>
        <v>0.30043033929135798</v>
      </c>
      <c r="I398" s="7">
        <f>(Table1[% volume]/(Table1[[#Totals],[% volume]]))</f>
        <v>1.0624342242423264</v>
      </c>
      <c r="J398" s="7">
        <f>_FV(Table1[[#This Row],[Company]],"Volume")/_FV(Table1[[#This Row],[Company]],"Shares outstanding",TRUE)</f>
        <v>1.5655837185852507E-3</v>
      </c>
      <c r="K398" s="7">
        <f>(_FV(Table1[[#This Row],[Company]],"52 week high",TRUE)-_FV(Table1[[#This Row],[Company]],"52 week low",TRUE))/_FV(Table1[[#This Row],[Company]],"Price")</f>
        <v>0.25421101148076769</v>
      </c>
      <c r="L398" s="7">
        <f>(_FV(Table1[[#This Row],[Company]],"High",TRUE)-_FV(Table1[[#This Row],[Company]],"Low",TRUE))/_FV(Table1[[#This Row],[Company]],"Price")</f>
        <v>6.9136009385737272E-3</v>
      </c>
      <c r="M398" s="7">
        <f>(Table1[day range]/Table1[year range])</f>
        <v>2.7196307895170684E-2</v>
      </c>
      <c r="N398" s="9">
        <f>_FV(Table1[[#This Row],[Company]],"Market cap",TRUE)</f>
        <v>90254815825.300003</v>
      </c>
      <c r="O398" s="9">
        <f>_FV(Table1[[#This Row],[Company]],"Previous close",TRUE)*_FV(Table1[[#This Row],[Company]],"Change (%)",TRUE)*_FV(Table1[[#This Row],[Company]],"Shares outstanding",TRUE)</f>
        <v>322570711.75962198</v>
      </c>
      <c r="P398" s="7">
        <f>(_FV(Table1[[#This Row],[Company]],"Price")-_FV(Table1[[#This Row],[Company]],"52 week low",TRUE))/_FV(Table1[[#This Row],[Company]],"Price",TRUE)</f>
        <v>0.10064526942093359</v>
      </c>
      <c r="Q398" s="3">
        <f>_FV(Table1[[#This Row],[Company]],"52 week low",TRUE)</f>
        <v>214.64</v>
      </c>
      <c r="R398" s="3">
        <f>_FV(Table1[[#This Row],[Company]],"Low")</f>
        <v>237.51</v>
      </c>
      <c r="S398" s="14">
        <f>_FV(Table1[[#This Row],[Company]],"Price")</f>
        <v>238.66</v>
      </c>
      <c r="T398" s="3">
        <f>_FV(Table1[[#This Row],[Company]],"High")</f>
        <v>239.16</v>
      </c>
      <c r="U398" s="3">
        <f>_FV(Table1[[#This Row],[Company]],"52 week high",TRUE)</f>
        <v>275.31</v>
      </c>
      <c r="V398" s="7">
        <f>(_FV(Table1[[#This Row],[Company]],"52 week high",TRUE)-_FV(Table1[[#This Row],[Company]],"Price"))/_FV(Table1[[#This Row],[Company]],"Price",TRUE)</f>
        <v>0.15356574205983409</v>
      </c>
      <c r="W398" s="7">
        <f>((_FV(Table1[[#This Row],[Company]],"Price")-_FV(Table1[[#This Row],[Company]],"52 week low",TRUE))/(Table1[year range]*_FV(Table1[[#This Row],[Company]],"Price")))</f>
        <v>0.39591231251030168</v>
      </c>
      <c r="X398" s="7">
        <f>((_FV(Table1[[#This Row],[Company]],"Price")-_FV(Table1[[#This Row],[Company]],"Low",TRUE))/(_FV(Table1[[#This Row],[Company]],"High",TRUE)-_FV(Table1[[#This Row],[Company]],"Low",TRUE)))</f>
        <v>0.69696969696969802</v>
      </c>
      <c r="Y398" s="3">
        <f>_FV(Table1[[#This Row],[Company]],"Previous close",TRUE)</f>
        <v>237.81</v>
      </c>
      <c r="Z398" s="17">
        <f>_FV(Table1[[#This Row],[Company]],"Change")</f>
        <v>0.85</v>
      </c>
      <c r="AA398" s="3">
        <f>_FV(Table1[[#This Row],[Company]],"Open")</f>
        <v>238.12</v>
      </c>
      <c r="AB398" s="1">
        <v>0.34632099999999999</v>
      </c>
      <c r="AC398" s="6">
        <f>_FV(Table1[[#This Row],[Company]],"Volume")</f>
        <v>594178</v>
      </c>
      <c r="AD398" s="6">
        <f>_FV(Table1[[#This Row],[Company]],"Volume average",TRUE)</f>
        <v>1977756.3125</v>
      </c>
      <c r="AE398" s="1" t="str">
        <f>_FV(Table1[[#This Row],[Company]],"Year founded",TRUE)</f>
        <v>1869</v>
      </c>
      <c r="AF398" s="6">
        <f>_FV(Table1[[#This Row],[Company]],"Shares outstanding",TRUE)</f>
        <v>379524897.293217</v>
      </c>
      <c r="AG398" s="1" t="str">
        <f>_FV(Table1[[#This Row],[Company]],"Exchange")</f>
        <v>NYSE</v>
      </c>
      <c r="AH398" s="1" t="str">
        <f>_FV(Table1[[#This Row],[Company]],"Industry")</f>
        <v>Capital Markets</v>
      </c>
    </row>
    <row r="399" spans="1:34" ht="16.5" x14ac:dyDescent="0.25">
      <c r="A399" s="1">
        <v>225</v>
      </c>
      <c r="B399" s="2" t="e" vm="403">
        <v>#VALUE!</v>
      </c>
      <c r="C399" s="1" t="str">
        <f>_FV(Table1[[#This Row],[Company]],"Ticker symbol",TRUE)</f>
        <v>NTRS</v>
      </c>
      <c r="D399" s="5">
        <f>_FV(Table1[[#This Row],[Company]],"P/E",TRUE)</f>
        <v>18.518519000000001</v>
      </c>
      <c r="E399" s="5">
        <f>_FV(Table1[[#This Row],[Company]],"Beta")</f>
        <v>0.97167400000000004</v>
      </c>
      <c r="F399" s="7">
        <f>ABS(_FV(Table1[[#This Row],[Company]],"Change (%)",TRUE)/_FV(Table1[[#This Row],[Company]],"Beta"))</f>
        <v>3.7049463091530697E-3</v>
      </c>
      <c r="G399" s="7">
        <f>_FV(Table1[[#This Row],[Company]],"Change (%)",TRUE)</f>
        <v>3.5999999999999999E-3</v>
      </c>
      <c r="H399" s="7">
        <f>_FV(Table1[[#This Row],[Company]],"Volume")/_FV(Table1[[#This Row],[Company]],"Volume average",TRUE)</f>
        <v>0.13051161355241614</v>
      </c>
      <c r="I399" s="7">
        <f>(Table1[% volume]/(Table1[[#Totals],[% volume]]))</f>
        <v>0.46153795660664865</v>
      </c>
      <c r="J399" s="7">
        <f>_FV(Table1[[#This Row],[Company]],"Volume")/_FV(Table1[[#This Row],[Company]],"Shares outstanding",TRUE)</f>
        <v>5.7440006792446215E-4</v>
      </c>
      <c r="K399" s="7">
        <f>(_FV(Table1[[#This Row],[Company]],"52 week high",TRUE)-_FV(Table1[[#This Row],[Company]],"52 week low",TRUE))/_FV(Table1[[#This Row],[Company]],"Price")</f>
        <v>0.2683167428930141</v>
      </c>
      <c r="L399" s="7">
        <f>(_FV(Table1[[#This Row],[Company]],"High",TRUE)-_FV(Table1[[#This Row],[Company]],"Low",TRUE))/_FV(Table1[[#This Row],[Company]],"Price")</f>
        <v>6.4568200161420394E-3</v>
      </c>
      <c r="M399" s="7">
        <f>(Table1[day range]/Table1[year range])</f>
        <v>2.406417112299461E-2</v>
      </c>
      <c r="N399" s="9">
        <f>_FV(Table1[[#This Row],[Company]],"Market cap",TRUE)</f>
        <v>24888327558.276001</v>
      </c>
      <c r="O399" s="9">
        <f>_FV(Table1[[#This Row],[Company]],"Previous close",TRUE)*_FV(Table1[[#This Row],[Company]],"Change (%)",TRUE)*_FV(Table1[[#This Row],[Company]],"Shares outstanding",TRUE)</f>
        <v>89597979.209793612</v>
      </c>
      <c r="P399" s="7">
        <f>(_FV(Table1[[#This Row],[Company]],"Price")-_FV(Table1[[#This Row],[Company]],"52 week low",TRUE))/_FV(Table1[[#This Row],[Company]],"Price",TRUE)</f>
        <v>0.23154874002331635</v>
      </c>
      <c r="Q399" s="3">
        <f>_FV(Table1[[#This Row],[Company]],"52 week low",TRUE)</f>
        <v>85.69</v>
      </c>
      <c r="R399" s="3">
        <f>_FV(Table1[[#This Row],[Company]],"Low")</f>
        <v>110.76</v>
      </c>
      <c r="S399" s="14">
        <f>_FV(Table1[[#This Row],[Company]],"Price")</f>
        <v>111.51</v>
      </c>
      <c r="T399" s="3">
        <f>_FV(Table1[[#This Row],[Company]],"High")</f>
        <v>111.48</v>
      </c>
      <c r="U399" s="3">
        <f>_FV(Table1[[#This Row],[Company]],"52 week high",TRUE)</f>
        <v>115.61</v>
      </c>
      <c r="V399" s="7">
        <f>(_FV(Table1[[#This Row],[Company]],"52 week high",TRUE)-_FV(Table1[[#This Row],[Company]],"Price"))/_FV(Table1[[#This Row],[Company]],"Price",TRUE)</f>
        <v>3.6768002869697732E-2</v>
      </c>
      <c r="W399" s="7">
        <f>((_FV(Table1[[#This Row],[Company]],"Price")-_FV(Table1[[#This Row],[Company]],"52 week low",TRUE))/(Table1[year range]*_FV(Table1[[#This Row],[Company]],"Price")))</f>
        <v>0.86296791443850274</v>
      </c>
      <c r="X399" s="7">
        <f>((_FV(Table1[[#This Row],[Company]],"Price")-_FV(Table1[[#This Row],[Company]],"Low",TRUE))/(_FV(Table1[[#This Row],[Company]],"High",TRUE)-_FV(Table1[[#This Row],[Company]],"Low",TRUE)))</f>
        <v>1.0416666666666683</v>
      </c>
      <c r="Y399" s="3">
        <f>_FV(Table1[[#This Row],[Company]],"Previous close",TRUE)</f>
        <v>111.11</v>
      </c>
      <c r="Z399" s="17">
        <f>_FV(Table1[[#This Row],[Company]],"Change")</f>
        <v>0.4</v>
      </c>
      <c r="AA399" s="3">
        <f>_FV(Table1[[#This Row],[Company]],"Open")</f>
        <v>110.76</v>
      </c>
      <c r="AB399" s="1">
        <v>9.8614999999999994E-2</v>
      </c>
      <c r="AC399" s="6">
        <f>_FV(Table1[[#This Row],[Company]],"Volume")</f>
        <v>128664</v>
      </c>
      <c r="AD399" s="6">
        <f>_FV(Table1[[#This Row],[Company]],"Volume average",TRUE)</f>
        <v>985843.301587302</v>
      </c>
      <c r="AE399" s="1" t="str">
        <f>_FV(Table1[[#This Row],[Company]],"Year founded",TRUE)</f>
        <v>1971</v>
      </c>
      <c r="AF399" s="6">
        <f>_FV(Table1[[#This Row],[Company]],"Shares outstanding",TRUE)</f>
        <v>223997187.996364</v>
      </c>
      <c r="AG399" s="1" t="str">
        <f>_FV(Table1[[#This Row],[Company]],"Exchange")</f>
        <v>NASDAQ</v>
      </c>
      <c r="AH399" s="1" t="str">
        <f>_FV(Table1[[#This Row],[Company]],"Industry")</f>
        <v>Asset Management</v>
      </c>
    </row>
    <row r="400" spans="1:34" ht="16.5" x14ac:dyDescent="0.25">
      <c r="A400" s="1">
        <v>299</v>
      </c>
      <c r="B400" s="2" t="e" vm="404">
        <v>#VALUE!</v>
      </c>
      <c r="C400" s="1" t="str">
        <f>_FV(Table1[[#This Row],[Company]],"Ticker symbol",TRUE)</f>
        <v>STX</v>
      </c>
      <c r="D400" s="5">
        <f>_FV(Table1[[#This Row],[Company]],"P/E",TRUE)</f>
        <v>13.386881000000001</v>
      </c>
      <c r="E400" s="5">
        <f>_FV(Table1[[#This Row],[Company]],"Beta")</f>
        <v>1.737816</v>
      </c>
      <c r="F400" s="7">
        <f>ABS(_FV(Table1[[#This Row],[Company]],"Change (%)",TRUE)/_FV(Table1[[#This Row],[Company]],"Beta"))</f>
        <v>2.0980356953785671E-3</v>
      </c>
      <c r="G400" s="7">
        <f>_FV(Table1[[#This Row],[Company]],"Change (%)",TRUE)</f>
        <v>3.6459999999999999E-3</v>
      </c>
      <c r="H400" s="7">
        <f>_FV(Table1[[#This Row],[Company]],"Volume")/_FV(Table1[[#This Row],[Company]],"Volume average",TRUE)</f>
        <v>0.2449762146954273</v>
      </c>
      <c r="I400" s="7">
        <f>(Table1[% volume]/(Table1[[#Totals],[% volume]]))</f>
        <v>0.86632766594636901</v>
      </c>
      <c r="J400" s="7">
        <f>_FV(Table1[[#This Row],[Company]],"Volume")/_FV(Table1[[#This Row],[Company]],"Shares outstanding",TRUE)</f>
        <v>1.769308628292749E-3</v>
      </c>
      <c r="K400" s="7">
        <f>(_FV(Table1[[#This Row],[Company]],"52 week high",TRUE)-_FV(Table1[[#This Row],[Company]],"52 week low",TRUE))/_FV(Table1[[#This Row],[Company]],"Price")</f>
        <v>0.58300036324010174</v>
      </c>
      <c r="L400" s="7">
        <f>(_FV(Table1[[#This Row],[Company]],"High",TRUE)-_FV(Table1[[#This Row],[Company]],"Low",TRUE))/_FV(Table1[[#This Row],[Company]],"Price")</f>
        <v>1.9433345441336729E-2</v>
      </c>
      <c r="M400" s="7">
        <f>(Table1[day range]/Table1[year range])</f>
        <v>3.333333333333334E-2</v>
      </c>
      <c r="N400" s="9">
        <f>_FV(Table1[[#This Row],[Company]],"Market cap",TRUE)</f>
        <v>15864083988.040001</v>
      </c>
      <c r="O400" s="9">
        <f>_FV(Table1[[#This Row],[Company]],"Previous close",TRUE)*_FV(Table1[[#This Row],[Company]],"Change (%)",TRUE)*_FV(Table1[[#This Row],[Company]],"Shares outstanding",TRUE)</f>
        <v>57840450.220393807</v>
      </c>
      <c r="P400" s="7">
        <f>(_FV(Table1[[#This Row],[Company]],"Price")-_FV(Table1[[#This Row],[Company]],"52 week low",TRUE))/_FV(Table1[[#This Row],[Company]],"Price",TRUE)</f>
        <v>0.44424264438794042</v>
      </c>
      <c r="Q400" s="3">
        <f>_FV(Table1[[#This Row],[Company]],"52 week low",TRUE)</f>
        <v>30.6</v>
      </c>
      <c r="R400" s="3">
        <f>_FV(Table1[[#This Row],[Company]],"Low")</f>
        <v>54.36</v>
      </c>
      <c r="S400" s="14">
        <f>_FV(Table1[[#This Row],[Company]],"Price")</f>
        <v>55.06</v>
      </c>
      <c r="T400" s="3">
        <f>_FV(Table1[[#This Row],[Company]],"High")</f>
        <v>55.43</v>
      </c>
      <c r="U400" s="3">
        <f>_FV(Table1[[#This Row],[Company]],"52 week high",TRUE)</f>
        <v>62.7</v>
      </c>
      <c r="V400" s="7">
        <f>(_FV(Table1[[#This Row],[Company]],"52 week high",TRUE)-_FV(Table1[[#This Row],[Company]],"Price"))/_FV(Table1[[#This Row],[Company]],"Price",TRUE)</f>
        <v>0.13875771885216129</v>
      </c>
      <c r="W400" s="7">
        <f>((_FV(Table1[[#This Row],[Company]],"Price")-_FV(Table1[[#This Row],[Company]],"52 week low",TRUE))/(Table1[year range]*_FV(Table1[[#This Row],[Company]],"Price")))</f>
        <v>0.76199376947040498</v>
      </c>
      <c r="X400" s="7">
        <f>((_FV(Table1[[#This Row],[Company]],"Price")-_FV(Table1[[#This Row],[Company]],"Low",TRUE))/(_FV(Table1[[#This Row],[Company]],"High",TRUE)-_FV(Table1[[#This Row],[Company]],"Low",TRUE)))</f>
        <v>0.65420560747663803</v>
      </c>
      <c r="Y400" s="3">
        <f>_FV(Table1[[#This Row],[Company]],"Previous close",TRUE)</f>
        <v>54.86</v>
      </c>
      <c r="Z400" s="17">
        <f>_FV(Table1[[#This Row],[Company]],"Change")</f>
        <v>0.2</v>
      </c>
      <c r="AA400" s="3">
        <f>_FV(Table1[[#This Row],[Company]],"Open")</f>
        <v>54.75</v>
      </c>
      <c r="AB400" s="1">
        <v>6.898E-2</v>
      </c>
      <c r="AC400" s="6">
        <f>_FV(Table1[[#This Row],[Company]],"Volume")</f>
        <v>511638</v>
      </c>
      <c r="AD400" s="6">
        <f>_FV(Table1[[#This Row],[Company]],"Volume average",TRUE)</f>
        <v>2088521.1269841299</v>
      </c>
      <c r="AE400" s="1" t="str">
        <f>_FV(Table1[[#This Row],[Company]],"Year founded",TRUE)</f>
        <v>1979</v>
      </c>
      <c r="AF400" s="6">
        <f>_FV(Table1[[#This Row],[Company]],"Shares outstanding",TRUE)</f>
        <v>289173969.88771403</v>
      </c>
      <c r="AG400" s="1" t="str">
        <f>_FV(Table1[[#This Row],[Company]],"Exchange")</f>
        <v>NASDAQ</v>
      </c>
      <c r="AH400" s="1" t="str">
        <f>_FV(Table1[[#This Row],[Company]],"Industry")</f>
        <v>Data Storage</v>
      </c>
    </row>
    <row r="401" spans="1:34" ht="16.5" x14ac:dyDescent="0.25">
      <c r="A401" s="1">
        <v>254</v>
      </c>
      <c r="B401" s="2" t="e" vm="405">
        <v>#VALUE!</v>
      </c>
      <c r="C401" s="1" t="str">
        <f>_FV(Table1[[#This Row],[Company]],"Ticker symbol",TRUE)</f>
        <v>WEC</v>
      </c>
      <c r="D401" s="5">
        <f>_FV(Table1[[#This Row],[Company]],"P/E",TRUE)</f>
        <v>16.611295999999999</v>
      </c>
      <c r="E401" s="5">
        <f>_FV(Table1[[#This Row],[Company]],"Beta")</f>
        <v>6.5141000000000004E-2</v>
      </c>
      <c r="F401" s="7">
        <f>ABS(_FV(Table1[[#This Row],[Company]],"Change (%)",TRUE)/_FV(Table1[[#This Row],[Company]],"Beta"))</f>
        <v>5.670775701938871E-2</v>
      </c>
      <c r="G401" s="7">
        <f>_FV(Table1[[#This Row],[Company]],"Change (%)",TRUE)</f>
        <v>3.6940000000000002E-3</v>
      </c>
      <c r="H401" s="7">
        <f>_FV(Table1[[#This Row],[Company]],"Volume")/_FV(Table1[[#This Row],[Company]],"Volume average",TRUE)</f>
        <v>0.2482484431684619</v>
      </c>
      <c r="I401" s="7">
        <f>(Table1[% volume]/(Table1[[#Totals],[% volume]]))</f>
        <v>0.87789949163978076</v>
      </c>
      <c r="J401" s="7">
        <f>_FV(Table1[[#This Row],[Company]],"Volume")/_FV(Table1[[#This Row],[Company]],"Shares outstanding",TRUE)</f>
        <v>1.3936142336129905E-3</v>
      </c>
      <c r="K401" s="7">
        <f>(_FV(Table1[[#This Row],[Company]],"52 week high",TRUE)-_FV(Table1[[#This Row],[Company]],"52 week low",TRUE))/_FV(Table1[[#This Row],[Company]],"Price")</f>
        <v>0.17442908653846162</v>
      </c>
      <c r="L401" s="7">
        <f>(_FV(Table1[[#This Row],[Company]],"High",TRUE)-_FV(Table1[[#This Row],[Company]],"Low",TRUE))/_FV(Table1[[#This Row],[Company]],"Price")</f>
        <v>8.864182692307529E-3</v>
      </c>
      <c r="M401" s="7">
        <f>(Table1[day range]/Table1[year range])</f>
        <v>5.0818260120584741E-2</v>
      </c>
      <c r="N401" s="9">
        <f>_FV(Table1[[#This Row],[Company]],"Market cap",TRUE)</f>
        <v>20956153948.919998</v>
      </c>
      <c r="O401" s="9">
        <f>_FV(Table1[[#This Row],[Company]],"Previous close",TRUE)*_FV(Table1[[#This Row],[Company]],"Change (%)",TRUE)*_FV(Table1[[#This Row],[Company]],"Shares outstanding",TRUE)</f>
        <v>77412032.687310502</v>
      </c>
      <c r="P401" s="7">
        <f>(_FV(Table1[[#This Row],[Company]],"Price")-_FV(Table1[[#This Row],[Company]],"52 week low",TRUE))/_FV(Table1[[#This Row],[Company]],"Price",TRUE)</f>
        <v>0.12139423076923085</v>
      </c>
      <c r="Q401" s="3">
        <f>_FV(Table1[[#This Row],[Company]],"52 week low",TRUE)</f>
        <v>58.48</v>
      </c>
      <c r="R401" s="3">
        <f>_FV(Table1[[#This Row],[Company]],"Low")</f>
        <v>65.900000000000006</v>
      </c>
      <c r="S401" s="14">
        <f>_FV(Table1[[#This Row],[Company]],"Price")</f>
        <v>66.56</v>
      </c>
      <c r="T401" s="3">
        <f>_FV(Table1[[#This Row],[Company]],"High")</f>
        <v>66.489999999999995</v>
      </c>
      <c r="U401" s="3">
        <f>_FV(Table1[[#This Row],[Company]],"52 week high",TRUE)</f>
        <v>70.09</v>
      </c>
      <c r="V401" s="7">
        <f>(_FV(Table1[[#This Row],[Company]],"52 week high",TRUE)-_FV(Table1[[#This Row],[Company]],"Price"))/_FV(Table1[[#This Row],[Company]],"Price",TRUE)</f>
        <v>5.3034855769230782E-2</v>
      </c>
      <c r="W401" s="7">
        <f>((_FV(Table1[[#This Row],[Company]],"Price")-_FV(Table1[[#This Row],[Company]],"52 week low",TRUE))/(Table1[year range]*_FV(Table1[[#This Row],[Company]],"Price")))</f>
        <v>0.69595176571920769</v>
      </c>
      <c r="X401" s="7">
        <f>((_FV(Table1[[#This Row],[Company]],"Price")-_FV(Table1[[#This Row],[Company]],"Low",TRUE))/(_FV(Table1[[#This Row],[Company]],"High",TRUE)-_FV(Table1[[#This Row],[Company]],"Low",TRUE)))</f>
        <v>1.118644067796625</v>
      </c>
      <c r="Y401" s="3">
        <f>_FV(Table1[[#This Row],[Company]],"Previous close",TRUE)</f>
        <v>66.314999999999998</v>
      </c>
      <c r="Z401" s="17">
        <f>_FV(Table1[[#This Row],[Company]],"Change")</f>
        <v>0.245</v>
      </c>
      <c r="AA401" s="3">
        <f>_FV(Table1[[#This Row],[Company]],"Open")</f>
        <v>66.09</v>
      </c>
      <c r="AB401" s="1">
        <v>8.5791000000000006E-2</v>
      </c>
      <c r="AC401" s="6">
        <f>_FV(Table1[[#This Row],[Company]],"Volume")</f>
        <v>440395</v>
      </c>
      <c r="AD401" s="6">
        <f>_FV(Table1[[#This Row],[Company]],"Volume average",TRUE)</f>
        <v>1774009.1111111101</v>
      </c>
      <c r="AE401" s="1" t="str">
        <f>_FV(Table1[[#This Row],[Company]],"Year founded",TRUE)</f>
        <v>1981</v>
      </c>
      <c r="AF401" s="6">
        <f>_FV(Table1[[#This Row],[Company]],"Shares outstanding",TRUE)</f>
        <v>316009258.07011998</v>
      </c>
      <c r="AG401" s="1" t="str">
        <f>_FV(Table1[[#This Row],[Company]],"Exchange")</f>
        <v>NYSE</v>
      </c>
      <c r="AH401" s="1" t="str">
        <f>_FV(Table1[[#This Row],[Company]],"Industry")</f>
        <v>Utilities - Regulated Electric</v>
      </c>
    </row>
    <row r="402" spans="1:34" ht="16.5" x14ac:dyDescent="0.25">
      <c r="A402" s="1">
        <v>5</v>
      </c>
      <c r="B402" s="2" t="e" vm="406">
        <v>#VALUE!</v>
      </c>
      <c r="C402" s="1" t="str">
        <f>_FV(Table1[[#This Row],[Company]],"Ticker symbol",TRUE)</f>
        <v>JPM</v>
      </c>
      <c r="D402" s="5">
        <f>_FV(Table1[[#This Row],[Company]],"P/E",TRUE)</f>
        <v>15.625</v>
      </c>
      <c r="E402" s="5">
        <f>_FV(Table1[[#This Row],[Company]],"Beta")</f>
        <v>1.2373050000000001</v>
      </c>
      <c r="F402" s="7">
        <f>ABS(_FV(Table1[[#This Row],[Company]],"Change (%)",TRUE)/_FV(Table1[[#This Row],[Company]],"Beta"))</f>
        <v>2.9911784079107409E-3</v>
      </c>
      <c r="G402" s="7">
        <f>_FV(Table1[[#This Row],[Company]],"Change (%)",TRUE)</f>
        <v>3.7009999999999999E-3</v>
      </c>
      <c r="H402" s="7">
        <f>_FV(Table1[[#This Row],[Company]],"Volume")/_FV(Table1[[#This Row],[Company]],"Volume average",TRUE)</f>
        <v>0.34902746745821889</v>
      </c>
      <c r="I402" s="7">
        <f>(Table1[% volume]/(Table1[[#Totals],[% volume]]))</f>
        <v>1.2342918744588434</v>
      </c>
      <c r="J402" s="7">
        <f>_FV(Table1[[#This Row],[Company]],"Volume")/_FV(Table1[[#This Row],[Company]],"Shares outstanding",TRUE)</f>
        <v>8.2830374015120851E-4</v>
      </c>
      <c r="K402" s="7">
        <f>(_FV(Table1[[#This Row],[Company]],"52 week high",TRUE)-_FV(Table1[[#This Row],[Company]],"52 week low",TRUE))/_FV(Table1[[#This Row],[Company]],"Price")</f>
        <v>0.26489785538696281</v>
      </c>
      <c r="L402" s="7">
        <f>(_FV(Table1[[#This Row],[Company]],"High",TRUE)-_FV(Table1[[#This Row],[Company]],"Low",TRUE))/_FV(Table1[[#This Row],[Company]],"Price")</f>
        <v>8.3800966347376896E-3</v>
      </c>
      <c r="M402" s="7">
        <f>(Table1[day range]/Table1[year range])</f>
        <v>3.1635200000000162E-2</v>
      </c>
      <c r="N402" s="9">
        <f>_FV(Table1[[#This Row],[Company]],"Market cap",TRUE)</f>
        <v>396802782092.95502</v>
      </c>
      <c r="O402" s="9">
        <f>_FV(Table1[[#This Row],[Company]],"Previous close",TRUE)*_FV(Table1[[#This Row],[Company]],"Change (%)",TRUE)*_FV(Table1[[#This Row],[Company]],"Shares outstanding",TRUE)</f>
        <v>1468567096.5260282</v>
      </c>
      <c r="P402" s="7">
        <f>(_FV(Table1[[#This Row],[Company]],"Price")-_FV(Table1[[#This Row],[Company]],"52 week low",TRUE))/_FV(Table1[[#This Row],[Company]],"Price",TRUE)</f>
        <v>0.25336950072052217</v>
      </c>
      <c r="Q402" s="3">
        <f>_FV(Table1[[#This Row],[Company]],"52 week low",TRUE)</f>
        <v>88.08</v>
      </c>
      <c r="R402" s="3">
        <f>_FV(Table1[[#This Row],[Company]],"Low")</f>
        <v>117.28</v>
      </c>
      <c r="S402" s="14">
        <f>_FV(Table1[[#This Row],[Company]],"Price")</f>
        <v>117.97</v>
      </c>
      <c r="T402" s="3">
        <f>_FV(Table1[[#This Row],[Company]],"High")</f>
        <v>118.26860000000001</v>
      </c>
      <c r="U402" s="3">
        <f>_FV(Table1[[#This Row],[Company]],"52 week high",TRUE)</f>
        <v>119.33</v>
      </c>
      <c r="V402" s="7">
        <f>(_FV(Table1[[#This Row],[Company]],"52 week high",TRUE)-_FV(Table1[[#This Row],[Company]],"Price"))/_FV(Table1[[#This Row],[Company]],"Price",TRUE)</f>
        <v>1.1528354666440616E-2</v>
      </c>
      <c r="W402" s="7">
        <f>((_FV(Table1[[#This Row],[Company]],"Price")-_FV(Table1[[#This Row],[Company]],"52 week low",TRUE))/(Table1[year range]*_FV(Table1[[#This Row],[Company]],"Price")))</f>
        <v>0.95647999999999989</v>
      </c>
      <c r="X402" s="7">
        <f>((_FV(Table1[[#This Row],[Company]],"Price")-_FV(Table1[[#This Row],[Company]],"Low",TRUE))/(_FV(Table1[[#This Row],[Company]],"High",TRUE)-_FV(Table1[[#This Row],[Company]],"Low",TRUE)))</f>
        <v>0.69795670645356467</v>
      </c>
      <c r="Y402" s="3">
        <f>_FV(Table1[[#This Row],[Company]],"Previous close",TRUE)</f>
        <v>117.535</v>
      </c>
      <c r="Z402" s="17">
        <f>_FV(Table1[[#This Row],[Company]],"Change")</f>
        <v>0.435</v>
      </c>
      <c r="AA402" s="3">
        <f>_FV(Table1[[#This Row],[Company]],"Open")</f>
        <v>117.33</v>
      </c>
      <c r="AB402" s="1">
        <v>1.6239570000000001</v>
      </c>
      <c r="AC402" s="6">
        <f>_FV(Table1[[#This Row],[Company]],"Volume")</f>
        <v>2796386</v>
      </c>
      <c r="AD402" s="6">
        <f>_FV(Table1[[#This Row],[Company]],"Volume average",TRUE)</f>
        <v>8011936.7692307699</v>
      </c>
      <c r="AE402" s="1" t="str">
        <f>_FV(Table1[[#This Row],[Company]],"Year founded",TRUE)</f>
        <v>1968</v>
      </c>
      <c r="AF402" s="6">
        <f>_FV(Table1[[#This Row],[Company]],"Shares outstanding",TRUE)</f>
        <v>3376039325.2474198</v>
      </c>
      <c r="AG402" s="1" t="str">
        <f>_FV(Table1[[#This Row],[Company]],"Exchange")</f>
        <v>NYSE</v>
      </c>
      <c r="AH402" s="1" t="str">
        <f>_FV(Table1[[#This Row],[Company]],"Industry")</f>
        <v>Banks - Global</v>
      </c>
    </row>
    <row r="403" spans="1:34" ht="16.5" x14ac:dyDescent="0.25">
      <c r="A403" s="1">
        <v>12</v>
      </c>
      <c r="B403" s="2" t="e" vm="407">
        <v>#VALUE!</v>
      </c>
      <c r="C403" s="1" t="str">
        <f>_FV(Table1[[#This Row],[Company]],"Ticker symbol",TRUE)</f>
        <v>WFC</v>
      </c>
      <c r="D403" s="5">
        <f>_FV(Table1[[#This Row],[Company]],"P/E",TRUE)</f>
        <v>14.992504</v>
      </c>
      <c r="E403" s="5">
        <f>_FV(Table1[[#This Row],[Company]],"Beta")</f>
        <v>1.1363589999999999</v>
      </c>
      <c r="F403" s="7">
        <f>ABS(_FV(Table1[[#This Row],[Company]],"Change (%)",TRUE)/_FV(Table1[[#This Row],[Company]],"Beta"))</f>
        <v>3.4408140385212777E-3</v>
      </c>
      <c r="G403" s="7">
        <f>_FV(Table1[[#This Row],[Company]],"Change (%)",TRUE)</f>
        <v>3.9100000000000003E-3</v>
      </c>
      <c r="H403" s="7">
        <f>_FV(Table1[[#This Row],[Company]],"Volume")/_FV(Table1[[#This Row],[Company]],"Volume average",TRUE)</f>
        <v>0.25679991821893605</v>
      </c>
      <c r="I403" s="7">
        <f>(Table1[% volume]/(Table1[[#Totals],[% volume]]))</f>
        <v>0.90814071089482773</v>
      </c>
      <c r="J403" s="7">
        <f>_FV(Table1[[#This Row],[Company]],"Volume")/_FV(Table1[[#This Row],[Company]],"Shares outstanding",TRUE)</f>
        <v>6.9595879858490002E-4</v>
      </c>
      <c r="K403" s="7">
        <f>(_FV(Table1[[#This Row],[Company]],"52 week high",TRUE)-_FV(Table1[[#This Row],[Company]],"52 week low",TRUE))/_FV(Table1[[#This Row],[Company]],"Price")</f>
        <v>0.28852014900101591</v>
      </c>
      <c r="L403" s="7">
        <f>(_FV(Table1[[#This Row],[Company]],"High",TRUE)-_FV(Table1[[#This Row],[Company]],"Low",TRUE))/_FV(Table1[[#This Row],[Company]],"Price")</f>
        <v>6.7727734507280488E-3</v>
      </c>
      <c r="M403" s="7">
        <f>(Table1[day range]/Table1[year range])</f>
        <v>2.3474178403755784E-2</v>
      </c>
      <c r="N403" s="9">
        <f>_FV(Table1[[#This Row],[Company]],"Market cap",TRUE)</f>
        <v>284681867350.27002</v>
      </c>
      <c r="O403" s="9">
        <f>_FV(Table1[[#This Row],[Company]],"Previous close",TRUE)*_FV(Table1[[#This Row],[Company]],"Change (%)",TRUE)*_FV(Table1[[#This Row],[Company]],"Shares outstanding",TRUE)</f>
        <v>1113106101.3395569</v>
      </c>
      <c r="P403" s="7">
        <f>(_FV(Table1[[#This Row],[Company]],"Price")-_FV(Table1[[#This Row],[Company]],"52 week low",TRUE))/_FV(Table1[[#This Row],[Company]],"Price",TRUE)</f>
        <v>0.16576363020656956</v>
      </c>
      <c r="Q403" s="3">
        <f>_FV(Table1[[#This Row],[Company]],"52 week low",TRUE)</f>
        <v>49.27</v>
      </c>
      <c r="R403" s="3">
        <f>_FV(Table1[[#This Row],[Company]],"Low")</f>
        <v>58.76</v>
      </c>
      <c r="S403" s="14">
        <f>_FV(Table1[[#This Row],[Company]],"Price")</f>
        <v>59.06</v>
      </c>
      <c r="T403" s="3">
        <f>_FV(Table1[[#This Row],[Company]],"High")</f>
        <v>59.16</v>
      </c>
      <c r="U403" s="3">
        <f>_FV(Table1[[#This Row],[Company]],"52 week high",TRUE)</f>
        <v>66.31</v>
      </c>
      <c r="V403" s="7">
        <f>(_FV(Table1[[#This Row],[Company]],"52 week high",TRUE)-_FV(Table1[[#This Row],[Company]],"Price"))/_FV(Table1[[#This Row],[Company]],"Price",TRUE)</f>
        <v>0.12275651879444632</v>
      </c>
      <c r="W403" s="7">
        <f>((_FV(Table1[[#This Row],[Company]],"Price")-_FV(Table1[[#This Row],[Company]],"52 week low",TRUE))/(Table1[year range]*_FV(Table1[[#This Row],[Company]],"Price")))</f>
        <v>0.57453051643192488</v>
      </c>
      <c r="X403" s="7">
        <f>((_FV(Table1[[#This Row],[Company]],"Price")-_FV(Table1[[#This Row],[Company]],"Low",TRUE))/(_FV(Table1[[#This Row],[Company]],"High",TRUE)-_FV(Table1[[#This Row],[Company]],"Low",TRUE)))</f>
        <v>0.75000000000001332</v>
      </c>
      <c r="Y403" s="3">
        <f>_FV(Table1[[#This Row],[Company]],"Previous close",TRUE)</f>
        <v>58.83</v>
      </c>
      <c r="Z403" s="17">
        <f>_FV(Table1[[#This Row],[Company]],"Change")</f>
        <v>0.23</v>
      </c>
      <c r="AA403" s="3">
        <f>_FV(Table1[[#This Row],[Company]],"Open")</f>
        <v>58.76</v>
      </c>
      <c r="AB403" s="1">
        <v>1.0619559999999999</v>
      </c>
      <c r="AC403" s="6">
        <f>_FV(Table1[[#This Row],[Company]],"Volume")</f>
        <v>3367786</v>
      </c>
      <c r="AD403" s="6">
        <f>_FV(Table1[[#This Row],[Company]],"Volume average",TRUE)</f>
        <v>13114435.640625</v>
      </c>
      <c r="AE403" s="1" t="str">
        <f>_FV(Table1[[#This Row],[Company]],"Year founded",TRUE)</f>
        <v>1852</v>
      </c>
      <c r="AF403" s="6">
        <f>_FV(Table1[[#This Row],[Company]],"Shares outstanding",TRUE)</f>
        <v>4839059448.4152699</v>
      </c>
      <c r="AG403" s="1" t="str">
        <f>_FV(Table1[[#This Row],[Company]],"Exchange")</f>
        <v>NYSE</v>
      </c>
      <c r="AH403" s="1" t="str">
        <f>_FV(Table1[[#This Row],[Company]],"Industry")</f>
        <v>Banks - Global</v>
      </c>
    </row>
    <row r="404" spans="1:34" ht="16.5" x14ac:dyDescent="0.25">
      <c r="A404" s="1">
        <v>420</v>
      </c>
      <c r="B404" s="2" t="e" vm="408">
        <v>#VALUE!</v>
      </c>
      <c r="C404" s="1" t="str">
        <f>_FV(Table1[[#This Row],[Company]],"Ticker symbol",TRUE)</f>
        <v>ZION</v>
      </c>
      <c r="D404" s="5">
        <f>_FV(Table1[[#This Row],[Company]],"P/E",TRUE)</f>
        <v>17.271156999999999</v>
      </c>
      <c r="E404" s="5">
        <f>_FV(Table1[[#This Row],[Company]],"Beta")</f>
        <v>1.3715619999999999</v>
      </c>
      <c r="F404" s="7">
        <f>ABS(_FV(Table1[[#This Row],[Company]],"Change (%)",TRUE)/_FV(Table1[[#This Row],[Company]],"Beta"))</f>
        <v>2.8682626086170369E-3</v>
      </c>
      <c r="G404" s="7">
        <f>_FV(Table1[[#This Row],[Company]],"Change (%)",TRUE)</f>
        <v>3.934E-3</v>
      </c>
      <c r="H404" s="7">
        <f>_FV(Table1[[#This Row],[Company]],"Volume")/_FV(Table1[[#This Row],[Company]],"Volume average",TRUE)</f>
        <v>0.1958979555261606</v>
      </c>
      <c r="I404" s="7">
        <f>(Table1[% volume]/(Table1[[#Totals],[% volume]]))</f>
        <v>0.69276855626838174</v>
      </c>
      <c r="J404" s="7">
        <f>_FV(Table1[[#This Row],[Company]],"Volume")/_FV(Table1[[#This Row],[Company]],"Shares outstanding",TRUE)</f>
        <v>2.1068498452487382E-3</v>
      </c>
      <c r="K404" s="7">
        <f>(_FV(Table1[[#This Row],[Company]],"52 week high",TRUE)-_FV(Table1[[#This Row],[Company]],"52 week low",TRUE))/_FV(Table1[[#This Row],[Company]],"Price")</f>
        <v>0.33523045344280639</v>
      </c>
      <c r="L404" s="7">
        <f>(_FV(Table1[[#This Row],[Company]],"High",TRUE)-_FV(Table1[[#This Row],[Company]],"Low",TRUE))/_FV(Table1[[#This Row],[Company]],"Price")</f>
        <v>1.0822914722896163E-2</v>
      </c>
      <c r="M404" s="7">
        <f>(Table1[day range]/Table1[year range])</f>
        <v>3.2284998608405543E-2</v>
      </c>
      <c r="N404" s="9">
        <f>_FV(Table1[[#This Row],[Company]],"Market cap",TRUE)</f>
        <v>10471535999.469999</v>
      </c>
      <c r="O404" s="9">
        <f>_FV(Table1[[#This Row],[Company]],"Previous close",TRUE)*_FV(Table1[[#This Row],[Company]],"Change (%)",TRUE)*_FV(Table1[[#This Row],[Company]],"Shares outstanding",TRUE)</f>
        <v>41195022.62191505</v>
      </c>
      <c r="P404" s="7">
        <f>(_FV(Table1[[#This Row],[Company]],"Price")-_FV(Table1[[#This Row],[Company]],"52 week low",TRUE))/_FV(Table1[[#This Row],[Company]],"Price",TRUE)</f>
        <v>0.23073334577346521</v>
      </c>
      <c r="Q404" s="3">
        <f>_FV(Table1[[#This Row],[Company]],"52 week low",TRUE)</f>
        <v>41.225000000000001</v>
      </c>
      <c r="R404" s="3">
        <f>_FV(Table1[[#This Row],[Company]],"Low")</f>
        <v>53.05</v>
      </c>
      <c r="S404" s="14">
        <f>_FV(Table1[[#This Row],[Company]],"Price")</f>
        <v>53.59</v>
      </c>
      <c r="T404" s="3">
        <f>_FV(Table1[[#This Row],[Company]],"High")</f>
        <v>53.63</v>
      </c>
      <c r="U404" s="3">
        <f>_FV(Table1[[#This Row],[Company]],"52 week high",TRUE)</f>
        <v>59.19</v>
      </c>
      <c r="V404" s="7">
        <f>(_FV(Table1[[#This Row],[Company]],"52 week high",TRUE)-_FV(Table1[[#This Row],[Company]],"Price"))/_FV(Table1[[#This Row],[Company]],"Price",TRUE)</f>
        <v>0.10449710766934119</v>
      </c>
      <c r="W404" s="7">
        <f>((_FV(Table1[[#This Row],[Company]],"Price")-_FV(Table1[[#This Row],[Company]],"52 week low",TRUE))/(Table1[year range]*_FV(Table1[[#This Row],[Company]],"Price")))</f>
        <v>0.68828277205677735</v>
      </c>
      <c r="X404" s="7">
        <f>((_FV(Table1[[#This Row],[Company]],"Price")-_FV(Table1[[#This Row],[Company]],"Low",TRUE))/(_FV(Table1[[#This Row],[Company]],"High",TRUE)-_FV(Table1[[#This Row],[Company]],"Low",TRUE)))</f>
        <v>0.93103448275862277</v>
      </c>
      <c r="Y404" s="3">
        <f>_FV(Table1[[#This Row],[Company]],"Previous close",TRUE)</f>
        <v>53.38</v>
      </c>
      <c r="Z404" s="17">
        <f>_FV(Table1[[#This Row],[Company]],"Change")</f>
        <v>0.21</v>
      </c>
      <c r="AA404" s="3">
        <f>_FV(Table1[[#This Row],[Company]],"Open")</f>
        <v>53.36</v>
      </c>
      <c r="AB404" s="1">
        <v>4.2877999999999999E-2</v>
      </c>
      <c r="AC404" s="6">
        <f>_FV(Table1[[#This Row],[Company]],"Volume")</f>
        <v>413300</v>
      </c>
      <c r="AD404" s="6">
        <f>_FV(Table1[[#This Row],[Company]],"Volume average",TRUE)</f>
        <v>2109771.890625</v>
      </c>
      <c r="AE404" s="1" t="str">
        <f>_FV(Table1[[#This Row],[Company]],"Year founded",TRUE)</f>
        <v>1955</v>
      </c>
      <c r="AF404" s="6">
        <f>_FV(Table1[[#This Row],[Company]],"Shares outstanding",TRUE)</f>
        <v>196169651.54496101</v>
      </c>
      <c r="AG404" s="1" t="str">
        <f>_FV(Table1[[#This Row],[Company]],"Exchange")</f>
        <v>NASDAQ</v>
      </c>
      <c r="AH404" s="1" t="str">
        <f>_FV(Table1[[#This Row],[Company]],"Industry")</f>
        <v>Banks - Regional - US</v>
      </c>
    </row>
    <row r="405" spans="1:34" ht="16.5" x14ac:dyDescent="0.25">
      <c r="A405" s="1">
        <v>190</v>
      </c>
      <c r="B405" s="2" t="e" vm="409">
        <v>#VALUE!</v>
      </c>
      <c r="C405" s="1" t="str">
        <f>_FV(Table1[[#This Row],[Company]],"Ticker symbol",TRUE)</f>
        <v>TROW</v>
      </c>
      <c r="D405" s="5">
        <f>_FV(Table1[[#This Row],[Company]],"P/E",TRUE)</f>
        <v>18.281535999999999</v>
      </c>
      <c r="E405" s="5">
        <f>_FV(Table1[[#This Row],[Company]],"Beta")</f>
        <v>1.2345250000000001</v>
      </c>
      <c r="F405" s="7">
        <f>ABS(_FV(Table1[[#This Row],[Company]],"Change (%)",TRUE)/_FV(Table1[[#This Row],[Company]],"Beta"))</f>
        <v>3.1898908487069922E-3</v>
      </c>
      <c r="G405" s="7">
        <f>_FV(Table1[[#This Row],[Company]],"Change (%)",TRUE)</f>
        <v>3.9379999999999997E-3</v>
      </c>
      <c r="H405" s="7">
        <f>_FV(Table1[[#This Row],[Company]],"Volume")/_FV(Table1[[#This Row],[Company]],"Volume average",TRUE)</f>
        <v>0.11415230898798204</v>
      </c>
      <c r="I405" s="7">
        <f>(Table1[% volume]/(Table1[[#Totals],[% volume]]))</f>
        <v>0.40368532729146267</v>
      </c>
      <c r="J405" s="7">
        <f>_FV(Table1[[#This Row],[Company]],"Volume")/_FV(Table1[[#This Row],[Company]],"Shares outstanding",TRUE)</f>
        <v>5.2053831481849969E-4</v>
      </c>
      <c r="K405" s="7">
        <f>(_FV(Table1[[#This Row],[Company]],"52 week high",TRUE)-_FV(Table1[[#This Row],[Company]],"52 week low",TRUE))/_FV(Table1[[#This Row],[Company]],"Price")</f>
        <v>0.3823750312943337</v>
      </c>
      <c r="L405" s="7">
        <f>(_FV(Table1[[#This Row],[Company]],"High",TRUE)-_FV(Table1[[#This Row],[Company]],"Low",TRUE))/_FV(Table1[[#This Row],[Company]],"Price")</f>
        <v>1.4770925477760245E-2</v>
      </c>
      <c r="M405" s="7">
        <f>(Table1[day range]/Table1[year range])</f>
        <v>3.8629419467481663E-2</v>
      </c>
      <c r="N405" s="9">
        <f>_FV(Table1[[#This Row],[Company]],"Market cap",TRUE)</f>
        <v>29163429103.759998</v>
      </c>
      <c r="O405" s="9">
        <f>_FV(Table1[[#This Row],[Company]],"Previous close",TRUE)*_FV(Table1[[#This Row],[Company]],"Change (%)",TRUE)*_FV(Table1[[#This Row],[Company]],"Shares outstanding",TRUE)</f>
        <v>114845583.81060672</v>
      </c>
      <c r="P405" s="7">
        <f>(_FV(Table1[[#This Row],[Company]],"Price")-_FV(Table1[[#This Row],[Company]],"52 week low",TRUE))/_FV(Table1[[#This Row],[Company]],"Price",TRUE)</f>
        <v>0.31895184845197361</v>
      </c>
      <c r="Q405" s="3">
        <f>_FV(Table1[[#This Row],[Company]],"52 week low",TRUE)</f>
        <v>81.61</v>
      </c>
      <c r="R405" s="3">
        <f>_FV(Table1[[#This Row],[Company]],"Low")</f>
        <v>118.21</v>
      </c>
      <c r="S405" s="14">
        <f>_FV(Table1[[#This Row],[Company]],"Price")</f>
        <v>119.83</v>
      </c>
      <c r="T405" s="3">
        <f>_FV(Table1[[#This Row],[Company]],"High")</f>
        <v>119.98</v>
      </c>
      <c r="U405" s="3">
        <f>_FV(Table1[[#This Row],[Company]],"52 week high",TRUE)</f>
        <v>127.43</v>
      </c>
      <c r="V405" s="7">
        <f>(_FV(Table1[[#This Row],[Company]],"52 week high",TRUE)-_FV(Table1[[#This Row],[Company]],"Price"))/_FV(Table1[[#This Row],[Company]],"Price",TRUE)</f>
        <v>6.3423182842360079E-2</v>
      </c>
      <c r="W405" s="7">
        <f>((_FV(Table1[[#This Row],[Company]],"Price")-_FV(Table1[[#This Row],[Company]],"52 week low",TRUE))/(Table1[year range]*_FV(Table1[[#This Row],[Company]],"Price")))</f>
        <v>0.83413356612832812</v>
      </c>
      <c r="X405" s="7">
        <f>((_FV(Table1[[#This Row],[Company]],"Price")-_FV(Table1[[#This Row],[Company]],"Low",TRUE))/(_FV(Table1[[#This Row],[Company]],"High",TRUE)-_FV(Table1[[#This Row],[Company]],"Low",TRUE)))</f>
        <v>0.91525423728813282</v>
      </c>
      <c r="Y405" s="3">
        <f>_FV(Table1[[#This Row],[Company]],"Previous close",TRUE)</f>
        <v>119.36</v>
      </c>
      <c r="Z405" s="17">
        <f>_FV(Table1[[#This Row],[Company]],"Change")</f>
        <v>0.47</v>
      </c>
      <c r="AA405" s="3">
        <f>_FV(Table1[[#This Row],[Company]],"Open")</f>
        <v>118.9</v>
      </c>
      <c r="AB405" s="1">
        <v>0.123081</v>
      </c>
      <c r="AC405" s="6">
        <f>_FV(Table1[[#This Row],[Company]],"Volume")</f>
        <v>127184</v>
      </c>
      <c r="AD405" s="6">
        <f>_FV(Table1[[#This Row],[Company]],"Volume average",TRUE)</f>
        <v>1114160.5555555599</v>
      </c>
      <c r="AE405" s="1" t="str">
        <f>_FV(Table1[[#This Row],[Company]],"Year founded",TRUE)</f>
        <v>1937</v>
      </c>
      <c r="AF405" s="6">
        <f>_FV(Table1[[#This Row],[Company]],"Shares outstanding",TRUE)</f>
        <v>244331678.148123</v>
      </c>
      <c r="AG405" s="1" t="str">
        <f>_FV(Table1[[#This Row],[Company]],"Exchange")</f>
        <v>NASDAQ</v>
      </c>
      <c r="AH405" s="1" t="str">
        <f>_FV(Table1[[#This Row],[Company]],"Industry")</f>
        <v>Asset Management</v>
      </c>
    </row>
    <row r="406" spans="1:34" ht="16.5" x14ac:dyDescent="0.25">
      <c r="A406" s="1">
        <v>384</v>
      </c>
      <c r="B406" s="2" t="e" vm="410">
        <v>#VALUE!</v>
      </c>
      <c r="C406" s="1" t="str">
        <f>_FV(Table1[[#This Row],[Company]],"Ticker symbol",TRUE)</f>
        <v>INCY</v>
      </c>
      <c r="D406" s="5">
        <f>_FV(Table1[[#This Row],[Company]],"P/E",TRUE)</f>
        <v>-250</v>
      </c>
      <c r="E406" s="5">
        <f>_FV(Table1[[#This Row],[Company]],"Beta")</f>
        <v>0.68561499999999997</v>
      </c>
      <c r="F406" s="7">
        <f>ABS(_FV(Table1[[#This Row],[Company]],"Change (%)",TRUE)/_FV(Table1[[#This Row],[Company]],"Beta"))</f>
        <v>5.7845875600738023E-3</v>
      </c>
      <c r="G406" s="7">
        <f>_FV(Table1[[#This Row],[Company]],"Change (%)",TRUE)</f>
        <v>3.9659999999999999E-3</v>
      </c>
      <c r="H406" s="7">
        <f>_FV(Table1[[#This Row],[Company]],"Volume")/_FV(Table1[[#This Row],[Company]],"Volume average",TRUE)</f>
        <v>0.25506645747118128</v>
      </c>
      <c r="I406" s="7">
        <f>(Table1[% volume]/(Table1[[#Totals],[% volume]]))</f>
        <v>0.90201054431731287</v>
      </c>
      <c r="J406" s="7">
        <f>_FV(Table1[[#This Row],[Company]],"Volume")/_FV(Table1[[#This Row],[Company]],"Shares outstanding",TRUE)</f>
        <v>1.9219500187130879E-3</v>
      </c>
      <c r="K406" s="7">
        <f>(_FV(Table1[[#This Row],[Company]],"52 week high",TRUE)-_FV(Table1[[#This Row],[Company]],"52 week low",TRUE))/_FV(Table1[[#This Row],[Company]],"Price")</f>
        <v>1.2624051833122631</v>
      </c>
      <c r="L406" s="7">
        <f>(_FV(Table1[[#This Row],[Company]],"High",TRUE)-_FV(Table1[[#This Row],[Company]],"Low",TRUE))/_FV(Table1[[#This Row],[Company]],"Price")</f>
        <v>1.5486725663716876E-2</v>
      </c>
      <c r="M406" s="7">
        <f>(Table1[day range]/Table1[year range])</f>
        <v>1.2267634724917115E-2</v>
      </c>
      <c r="N406" s="9">
        <f>_FV(Table1[[#This Row],[Company]],"Market cap",TRUE)</f>
        <v>13437020551.290001</v>
      </c>
      <c r="O406" s="9">
        <f>_FV(Table1[[#This Row],[Company]],"Previous close",TRUE)*_FV(Table1[[#This Row],[Company]],"Change (%)",TRUE)*_FV(Table1[[#This Row],[Company]],"Shares outstanding",TRUE)</f>
        <v>53291223.506416216</v>
      </c>
      <c r="P406" s="7">
        <f>(_FV(Table1[[#This Row],[Company]],"Price")-_FV(Table1[[#This Row],[Company]],"52 week low",TRUE))/_FV(Table1[[#This Row],[Company]],"Price",TRUE)</f>
        <v>4.827749683944374E-2</v>
      </c>
      <c r="Q406" s="3">
        <f>_FV(Table1[[#This Row],[Company]],"52 week low",TRUE)</f>
        <v>60.225000000000001</v>
      </c>
      <c r="R406" s="3">
        <f>_FV(Table1[[#This Row],[Company]],"Low")</f>
        <v>62.65</v>
      </c>
      <c r="S406" s="14">
        <f>_FV(Table1[[#This Row],[Company]],"Price")</f>
        <v>63.28</v>
      </c>
      <c r="T406" s="3">
        <f>_FV(Table1[[#This Row],[Company]],"High")</f>
        <v>63.63</v>
      </c>
      <c r="U406" s="3">
        <f>_FV(Table1[[#This Row],[Company]],"52 week high",TRUE)</f>
        <v>140.11000000000001</v>
      </c>
      <c r="V406" s="7">
        <f>(_FV(Table1[[#This Row],[Company]],"52 week high",TRUE)-_FV(Table1[[#This Row],[Company]],"Price"))/_FV(Table1[[#This Row],[Company]],"Price",TRUE)</f>
        <v>1.2141276864728194</v>
      </c>
      <c r="W406" s="7">
        <f>((_FV(Table1[[#This Row],[Company]],"Price")-_FV(Table1[[#This Row],[Company]],"52 week low",TRUE))/(Table1[year range]*_FV(Table1[[#This Row],[Company]],"Price")))</f>
        <v>3.8242473555736359E-2</v>
      </c>
      <c r="X406" s="7">
        <f>((_FV(Table1[[#This Row],[Company]],"Price")-_FV(Table1[[#This Row],[Company]],"Low",TRUE))/(_FV(Table1[[#This Row],[Company]],"High",TRUE)-_FV(Table1[[#This Row],[Company]],"Low",TRUE)))</f>
        <v>0.6428571428571429</v>
      </c>
      <c r="Y406" s="3">
        <f>_FV(Table1[[#This Row],[Company]],"Previous close",TRUE)</f>
        <v>63.03</v>
      </c>
      <c r="Z406" s="17">
        <f>_FV(Table1[[#This Row],[Company]],"Change")</f>
        <v>0.25</v>
      </c>
      <c r="AA406" s="3">
        <f>_FV(Table1[[#This Row],[Company]],"Open")</f>
        <v>63.17</v>
      </c>
      <c r="AB406" s="1">
        <v>5.1082000000000002E-2</v>
      </c>
      <c r="AC406" s="6">
        <f>_FV(Table1[[#This Row],[Company]],"Volume")</f>
        <v>409730</v>
      </c>
      <c r="AD406" s="6">
        <f>_FV(Table1[[#This Row],[Company]],"Volume average",TRUE)</f>
        <v>1606365.66666667</v>
      </c>
      <c r="AE406" s="1" t="str">
        <f>_FV(Table1[[#This Row],[Company]],"Year founded",TRUE)</f>
        <v>1991</v>
      </c>
      <c r="AF406" s="6">
        <f>_FV(Table1[[#This Row],[Company]],"Shares outstanding",TRUE)</f>
        <v>213184524.05664</v>
      </c>
      <c r="AG406" s="1" t="str">
        <f>_FV(Table1[[#This Row],[Company]],"Exchange")</f>
        <v>NASDAQ</v>
      </c>
      <c r="AH406" s="1" t="str">
        <f>_FV(Table1[[#This Row],[Company]],"Industry")</f>
        <v>Biotechnology</v>
      </c>
    </row>
    <row r="407" spans="1:34" ht="16.5" x14ac:dyDescent="0.25">
      <c r="A407" s="1">
        <v>125</v>
      </c>
      <c r="B407" s="2" t="e" vm="411">
        <v>#VALUE!</v>
      </c>
      <c r="C407" s="1" t="str">
        <f>_FV(Table1[[#This Row],[Company]],"Ticker symbol",TRUE)</f>
        <v>MET</v>
      </c>
      <c r="D407" s="5">
        <f>_FV(Table1[[#This Row],[Company]],"P/E",TRUE)</f>
        <v>9.4428710000000002</v>
      </c>
      <c r="E407" s="5">
        <f>_FV(Table1[[#This Row],[Company]],"Beta")</f>
        <v>1.230272</v>
      </c>
      <c r="F407" s="7">
        <f>ABS(_FV(Table1[[#This Row],[Company]],"Change (%)",TRUE)/_FV(Table1[[#This Row],[Company]],"Beta"))</f>
        <v>3.265131613171721E-3</v>
      </c>
      <c r="G407" s="7">
        <f>_FV(Table1[[#This Row],[Company]],"Change (%)",TRUE)</f>
        <v>4.0169999999999997E-3</v>
      </c>
      <c r="H407" s="7">
        <f>_FV(Table1[[#This Row],[Company]],"Volume")/_FV(Table1[[#This Row],[Company]],"Volume average",TRUE)</f>
        <v>0.22173787438490494</v>
      </c>
      <c r="I407" s="7">
        <f>(Table1[% volume]/(Table1[[#Totals],[% volume]]))</f>
        <v>0.78414818927059504</v>
      </c>
      <c r="J407" s="7">
        <f>_FV(Table1[[#This Row],[Company]],"Volume")/_FV(Table1[[#This Row],[Company]],"Shares outstanding",TRUE)</f>
        <v>1.1567014468618297E-3</v>
      </c>
      <c r="K407" s="7">
        <f>(_FV(Table1[[#This Row],[Company]],"52 week high",TRUE)-_FV(Table1[[#This Row],[Company]],"52 week low",TRUE))/_FV(Table1[[#This Row],[Company]],"Price")</f>
        <v>0.2772791175516382</v>
      </c>
      <c r="L407" s="7">
        <f>(_FV(Table1[[#This Row],[Company]],"High",TRUE)-_FV(Table1[[#This Row],[Company]],"Low",TRUE))/_FV(Table1[[#This Row],[Company]],"Price")</f>
        <v>7.570022710068007E-3</v>
      </c>
      <c r="M407" s="7">
        <f>(Table1[day range]/Table1[year range])</f>
        <v>2.7301092043681321E-2</v>
      </c>
      <c r="N407" s="9">
        <f>_FV(Table1[[#This Row],[Company]],"Market cap",TRUE)</f>
        <v>46239246000</v>
      </c>
      <c r="O407" s="9">
        <f>_FV(Table1[[#This Row],[Company]],"Previous close",TRUE)*_FV(Table1[[#This Row],[Company]],"Change (%)",TRUE)*_FV(Table1[[#This Row],[Company]],"Shares outstanding",TRUE)</f>
        <v>185743051.18199974</v>
      </c>
      <c r="P407" s="7">
        <f>(_FV(Table1[[#This Row],[Company]],"Price")-_FV(Table1[[#This Row],[Company]],"52 week low",TRUE))/_FV(Table1[[#This Row],[Company]],"Price",TRUE)</f>
        <v>6.8022061209040682E-2</v>
      </c>
      <c r="Q407" s="3">
        <f>_FV(Table1[[#This Row],[Company]],"52 week low",TRUE)</f>
        <v>43.09</v>
      </c>
      <c r="R407" s="3">
        <f>_FV(Table1[[#This Row],[Company]],"Low")</f>
        <v>45.95</v>
      </c>
      <c r="S407" s="14">
        <f>_FV(Table1[[#This Row],[Company]],"Price")</f>
        <v>46.234999999999999</v>
      </c>
      <c r="T407" s="3">
        <f>_FV(Table1[[#This Row],[Company]],"High")</f>
        <v>46.3</v>
      </c>
      <c r="U407" s="3">
        <f>_FV(Table1[[#This Row],[Company]],"52 week high",TRUE)</f>
        <v>55.91</v>
      </c>
      <c r="V407" s="7">
        <f>(_FV(Table1[[#This Row],[Company]],"52 week high",TRUE)-_FV(Table1[[#This Row],[Company]],"Price"))/_FV(Table1[[#This Row],[Company]],"Price",TRUE)</f>
        <v>0.20925705634259753</v>
      </c>
      <c r="W407" s="7">
        <f>((_FV(Table1[[#This Row],[Company]],"Price")-_FV(Table1[[#This Row],[Company]],"52 week low",TRUE))/(Table1[year range]*_FV(Table1[[#This Row],[Company]],"Price")))</f>
        <v>0.24531981279251155</v>
      </c>
      <c r="X407" s="7">
        <f>((_FV(Table1[[#This Row],[Company]],"Price")-_FV(Table1[[#This Row],[Company]],"Low",TRUE))/(_FV(Table1[[#This Row],[Company]],"High",TRUE)-_FV(Table1[[#This Row],[Company]],"Low",TRUE)))</f>
        <v>0.81428571428571772</v>
      </c>
      <c r="Y407" s="3">
        <f>_FV(Table1[[#This Row],[Company]],"Previous close",TRUE)</f>
        <v>46.05</v>
      </c>
      <c r="Z407" s="17">
        <f>_FV(Table1[[#This Row],[Company]],"Change")</f>
        <v>0.185</v>
      </c>
      <c r="AA407" s="3">
        <f>_FV(Table1[[#This Row],[Company]],"Open")</f>
        <v>46.05</v>
      </c>
      <c r="AB407" s="1">
        <v>0.19091900000000001</v>
      </c>
      <c r="AC407" s="6">
        <f>_FV(Table1[[#This Row],[Company]],"Volume")</f>
        <v>1161455</v>
      </c>
      <c r="AD407" s="6">
        <f>_FV(Table1[[#This Row],[Company]],"Volume average",TRUE)</f>
        <v>5237963.984375</v>
      </c>
      <c r="AE407" s="1" t="str">
        <f>_FV(Table1[[#This Row],[Company]],"Year founded",TRUE)</f>
        <v>1999</v>
      </c>
      <c r="AF407" s="6">
        <f>_FV(Table1[[#This Row],[Company]],"Shares outstanding",TRUE)</f>
        <v>1004109576.54723</v>
      </c>
      <c r="AG407" s="1" t="str">
        <f>_FV(Table1[[#This Row],[Company]],"Exchange")</f>
        <v>NYSE</v>
      </c>
      <c r="AH407" s="1" t="str">
        <f>_FV(Table1[[#This Row],[Company]],"Industry")</f>
        <v>Insurance - Life</v>
      </c>
    </row>
    <row r="408" spans="1:34" ht="16.5" x14ac:dyDescent="0.25">
      <c r="A408" s="1">
        <v>134</v>
      </c>
      <c r="B408" s="2" t="e" vm="412">
        <v>#VALUE!</v>
      </c>
      <c r="C408" s="1" t="str">
        <f>_FV(Table1[[#This Row],[Company]],"Ticker symbol",TRUE)</f>
        <v>MMC</v>
      </c>
      <c r="D408" s="5">
        <f>_FV(Table1[[#This Row],[Company]],"P/E",TRUE)</f>
        <v>26.109660999999999</v>
      </c>
      <c r="E408" s="5">
        <f>_FV(Table1[[#This Row],[Company]],"Beta")</f>
        <v>0.93754599999999999</v>
      </c>
      <c r="F408" s="7">
        <f>ABS(_FV(Table1[[#This Row],[Company]],"Change (%)",TRUE)/_FV(Table1[[#This Row],[Company]],"Beta"))</f>
        <v>4.3315208000460782E-3</v>
      </c>
      <c r="G408" s="7">
        <f>_FV(Table1[[#This Row],[Company]],"Change (%)",TRUE)</f>
        <v>4.0610000000000004E-3</v>
      </c>
      <c r="H408" s="7">
        <f>_FV(Table1[[#This Row],[Company]],"Volume")/_FV(Table1[[#This Row],[Company]],"Volume average",TRUE)</f>
        <v>0.14016286557021215</v>
      </c>
      <c r="I408" s="7">
        <f>(Table1[% volume]/(Table1[[#Totals],[% volume]]))</f>
        <v>0.49566839920668887</v>
      </c>
      <c r="J408" s="7">
        <f>_FV(Table1[[#This Row],[Company]],"Volume")/_FV(Table1[[#This Row],[Company]],"Shares outstanding",TRUE)</f>
        <v>4.9432705514309866E-4</v>
      </c>
      <c r="K408" s="7">
        <f>(_FV(Table1[[#This Row],[Company]],"52 week high",TRUE)-_FV(Table1[[#This Row],[Company]],"52 week low",TRUE))/_FV(Table1[[#This Row],[Company]],"Price")</f>
        <v>0.13335712586247911</v>
      </c>
      <c r="L408" s="7">
        <f>(_FV(Table1[[#This Row],[Company]],"High",TRUE)-_FV(Table1[[#This Row],[Company]],"Low",TRUE))/_FV(Table1[[#This Row],[Company]],"Price")</f>
        <v>7.375684035212997E-3</v>
      </c>
      <c r="M408" s="7">
        <f>(Table1[day range]/Table1[year range])</f>
        <v>5.5307760927743518E-2</v>
      </c>
      <c r="N408" s="9">
        <f>_FV(Table1[[#This Row],[Company]],"Market cap",TRUE)</f>
        <v>42388488070.786003</v>
      </c>
      <c r="O408" s="9">
        <f>_FV(Table1[[#This Row],[Company]],"Previous close",TRUE)*_FV(Table1[[#This Row],[Company]],"Change (%)",TRUE)*_FV(Table1[[#This Row],[Company]],"Shares outstanding",TRUE)</f>
        <v>172139650.05546188</v>
      </c>
      <c r="P408" s="7">
        <f>(_FV(Table1[[#This Row],[Company]],"Price")-_FV(Table1[[#This Row],[Company]],"52 week low",TRUE))/_FV(Table1[[#This Row],[Company]],"Price",TRUE)</f>
        <v>8.7794432548179813E-2</v>
      </c>
      <c r="Q408" s="3">
        <f>_FV(Table1[[#This Row],[Company]],"52 week low",TRUE)</f>
        <v>76.680000000000007</v>
      </c>
      <c r="R408" s="3">
        <f>_FV(Table1[[#This Row],[Company]],"Low")</f>
        <v>83.38</v>
      </c>
      <c r="S408" s="14">
        <f>_FV(Table1[[#This Row],[Company]],"Price")</f>
        <v>84.06</v>
      </c>
      <c r="T408" s="3">
        <f>_FV(Table1[[#This Row],[Company]],"High")</f>
        <v>84</v>
      </c>
      <c r="U408" s="3">
        <f>_FV(Table1[[#This Row],[Company]],"52 week high",TRUE)</f>
        <v>87.89</v>
      </c>
      <c r="V408" s="7">
        <f>(_FV(Table1[[#This Row],[Company]],"52 week high",TRUE)-_FV(Table1[[#This Row],[Company]],"Price"))/_FV(Table1[[#This Row],[Company]],"Price",TRUE)</f>
        <v>4.5562693314299289E-2</v>
      </c>
      <c r="W408" s="7">
        <f>((_FV(Table1[[#This Row],[Company]],"Price")-_FV(Table1[[#This Row],[Company]],"52 week low",TRUE))/(Table1[year range]*_FV(Table1[[#This Row],[Company]],"Price")))</f>
        <v>0.65834076717216772</v>
      </c>
      <c r="X408" s="7">
        <f>((_FV(Table1[[#This Row],[Company]],"Price")-_FV(Table1[[#This Row],[Company]],"Low",TRUE))/(_FV(Table1[[#This Row],[Company]],"High",TRUE)-_FV(Table1[[#This Row],[Company]],"Low",TRUE)))</f>
        <v>1.0967741935483901</v>
      </c>
      <c r="Y408" s="3">
        <f>_FV(Table1[[#This Row],[Company]],"Previous close",TRUE)</f>
        <v>83.72</v>
      </c>
      <c r="Z408" s="17">
        <f>_FV(Table1[[#This Row],[Company]],"Change")</f>
        <v>0.34</v>
      </c>
      <c r="AA408" s="3">
        <f>_FV(Table1[[#This Row],[Company]],"Open")</f>
        <v>83.69</v>
      </c>
      <c r="AB408" s="1">
        <v>0.181091</v>
      </c>
      <c r="AC408" s="6">
        <f>_FV(Table1[[#This Row],[Company]],"Volume")</f>
        <v>250284</v>
      </c>
      <c r="AD408" s="6">
        <f>_FV(Table1[[#This Row],[Company]],"Volume average",TRUE)</f>
        <v>1785665.546875</v>
      </c>
      <c r="AE408" s="1" t="str">
        <f>_FV(Table1[[#This Row],[Company]],"Year founded",TRUE)</f>
        <v>1871</v>
      </c>
      <c r="AF408" s="6">
        <f>_FV(Table1[[#This Row],[Company]],"Shares outstanding",TRUE)</f>
        <v>506312566.54068297</v>
      </c>
      <c r="AG408" s="1" t="str">
        <f>_FV(Table1[[#This Row],[Company]],"Exchange")</f>
        <v>NYSE</v>
      </c>
      <c r="AH408" s="1" t="str">
        <f>_FV(Table1[[#This Row],[Company]],"Industry")</f>
        <v>Insurance Brokers</v>
      </c>
    </row>
    <row r="409" spans="1:34" ht="16.5" x14ac:dyDescent="0.25">
      <c r="A409" s="1">
        <v>434</v>
      </c>
      <c r="B409" s="2" t="e" vm="413">
        <v>#VALUE!</v>
      </c>
      <c r="C409" s="1" t="str">
        <f>_FV(Table1[[#This Row],[Company]],"Ticker symbol",TRUE)</f>
        <v>TSCO</v>
      </c>
      <c r="D409" s="5">
        <f>_FV(Table1[[#This Row],[Company]],"P/E",TRUE)</f>
        <v>23.094688000000001</v>
      </c>
      <c r="E409" s="5">
        <f>_FV(Table1[[#This Row],[Company]],"Beta")</f>
        <v>1.3292619999999999</v>
      </c>
      <c r="F409" s="7">
        <f>ABS(_FV(Table1[[#This Row],[Company]],"Change (%)",TRUE)/_FV(Table1[[#This Row],[Company]],"Beta"))</f>
        <v>3.1024734025346399E-3</v>
      </c>
      <c r="G409" s="7">
        <f>_FV(Table1[[#This Row],[Company]],"Change (%)",TRUE)</f>
        <v>4.1240000000000001E-3</v>
      </c>
      <c r="H409" s="7">
        <f>_FV(Table1[[#This Row],[Company]],"Volume")/_FV(Table1[[#This Row],[Company]],"Volume average",TRUE)</f>
        <v>0.19076122809004928</v>
      </c>
      <c r="I409" s="7">
        <f>(Table1[% volume]/(Table1[[#Totals],[% volume]]))</f>
        <v>0.67460316377972052</v>
      </c>
      <c r="J409" s="7">
        <f>_FV(Table1[[#This Row],[Company]],"Volume")/_FV(Table1[[#This Row],[Company]],"Shares outstanding",TRUE)</f>
        <v>2.4462750927285448E-3</v>
      </c>
      <c r="K409" s="7">
        <f>(_FV(Table1[[#This Row],[Company]],"52 week high",TRUE)-_FV(Table1[[#This Row],[Company]],"52 week low",TRUE))/_FV(Table1[[#This Row],[Company]],"Price")</f>
        <v>0.38374408762758283</v>
      </c>
      <c r="L409" s="7">
        <f>(_FV(Table1[[#This Row],[Company]],"High",TRUE)-_FV(Table1[[#This Row],[Company]],"Low",TRUE))/_FV(Table1[[#This Row],[Company]],"Price")</f>
        <v>8.0906148867312851E-3</v>
      </c>
      <c r="M409" s="7">
        <f>(Table1[day range]/Table1[year range])</f>
        <v>2.1083360363282237E-2</v>
      </c>
      <c r="N409" s="9">
        <f>_FV(Table1[[#This Row],[Company]],"Market cap",TRUE)</f>
        <v>9759141108.4400005</v>
      </c>
      <c r="O409" s="9">
        <f>_FV(Table1[[#This Row],[Company]],"Previous close",TRUE)*_FV(Table1[[#This Row],[Company]],"Change (%)",TRUE)*_FV(Table1[[#This Row],[Company]],"Shares outstanding",TRUE)</f>
        <v>40246697.931206539</v>
      </c>
      <c r="P409" s="7">
        <f>(_FV(Table1[[#This Row],[Company]],"Price")-_FV(Table1[[#This Row],[Company]],"52 week low",TRUE))/_FV(Table1[[#This Row],[Company]],"Price",TRUE)</f>
        <v>0.35461787403534978</v>
      </c>
      <c r="Q409" s="3">
        <f>_FV(Table1[[#This Row],[Company]],"52 week low",TRUE)</f>
        <v>51.85</v>
      </c>
      <c r="R409" s="3">
        <f>_FV(Table1[[#This Row],[Company]],"Low")</f>
        <v>79.510000000000005</v>
      </c>
      <c r="S409" s="14">
        <f>_FV(Table1[[#This Row],[Company]],"Price")</f>
        <v>80.34</v>
      </c>
      <c r="T409" s="3">
        <f>_FV(Table1[[#This Row],[Company]],"High")</f>
        <v>80.16</v>
      </c>
      <c r="U409" s="3">
        <f>_FV(Table1[[#This Row],[Company]],"52 week high",TRUE)</f>
        <v>82.68</v>
      </c>
      <c r="V409" s="7">
        <f>(_FV(Table1[[#This Row],[Company]],"52 week high",TRUE)-_FV(Table1[[#This Row],[Company]],"Price"))/_FV(Table1[[#This Row],[Company]],"Price",TRUE)</f>
        <v>2.9126213592233052E-2</v>
      </c>
      <c r="W409" s="7">
        <f>((_FV(Table1[[#This Row],[Company]],"Price")-_FV(Table1[[#This Row],[Company]],"52 week low",TRUE))/(Table1[year range]*_FV(Table1[[#This Row],[Company]],"Price")))</f>
        <v>0.9240999026921829</v>
      </c>
      <c r="X409" s="7">
        <f>((_FV(Table1[[#This Row],[Company]],"Price")-_FV(Table1[[#This Row],[Company]],"Low",TRUE))/(_FV(Table1[[#This Row],[Company]],"High",TRUE)-_FV(Table1[[#This Row],[Company]],"Low",TRUE)))</f>
        <v>1.276923076923091</v>
      </c>
      <c r="Y409" s="3">
        <f>_FV(Table1[[#This Row],[Company]],"Previous close",TRUE)</f>
        <v>80.010000000000005</v>
      </c>
      <c r="Z409" s="17">
        <f>_FV(Table1[[#This Row],[Company]],"Change")</f>
        <v>0.33</v>
      </c>
      <c r="AA409" s="3">
        <f>_FV(Table1[[#This Row],[Company]],"Open")</f>
        <v>79.7</v>
      </c>
      <c r="AB409" s="1">
        <v>4.0733999999999999E-2</v>
      </c>
      <c r="AC409" s="6">
        <f>_FV(Table1[[#This Row],[Company]],"Volume")</f>
        <v>298382</v>
      </c>
      <c r="AD409" s="6">
        <f>_FV(Table1[[#This Row],[Company]],"Volume average",TRUE)</f>
        <v>1564164.8095238099</v>
      </c>
      <c r="AE409" s="1" t="str">
        <f>_FV(Table1[[#This Row],[Company]],"Year founded",TRUE)</f>
        <v>1938</v>
      </c>
      <c r="AF409" s="6">
        <f>_FV(Table1[[#This Row],[Company]],"Shares outstanding",TRUE)</f>
        <v>121974017.10336199</v>
      </c>
      <c r="AG409" s="1" t="str">
        <f>_FV(Table1[[#This Row],[Company]],"Exchange")</f>
        <v>NASDAQ</v>
      </c>
      <c r="AH409" s="1" t="str">
        <f>_FV(Table1[[#This Row],[Company]],"Industry")</f>
        <v>Specialty Retail</v>
      </c>
    </row>
    <row r="410" spans="1:34" ht="16.5" x14ac:dyDescent="0.25">
      <c r="A410" s="1">
        <v>411</v>
      </c>
      <c r="B410" s="2" t="e" vm="414">
        <v>#VALUE!</v>
      </c>
      <c r="C410" s="1" t="str">
        <f>_FV(Table1[[#This Row],[Company]],"Ticker symbol",TRUE)</f>
        <v>BEN</v>
      </c>
      <c r="D410" s="5">
        <f>_FV(Table1[[#This Row],[Company]],"P/E",TRUE)</f>
        <v>26.954177999999999</v>
      </c>
      <c r="E410" s="5">
        <f>_FV(Table1[[#This Row],[Company]],"Beta")</f>
        <v>1.5553380000000001</v>
      </c>
      <c r="F410" s="7">
        <f>ABS(_FV(Table1[[#This Row],[Company]],"Change (%)",TRUE)/_FV(Table1[[#This Row],[Company]],"Beta"))</f>
        <v>2.7215949202038397E-3</v>
      </c>
      <c r="G410" s="7">
        <f>_FV(Table1[[#This Row],[Company]],"Change (%)",TRUE)</f>
        <v>4.2329999999999998E-3</v>
      </c>
      <c r="H410" s="7">
        <f>_FV(Table1[[#This Row],[Company]],"Volume")/_FV(Table1[[#This Row],[Company]],"Volume average",TRUE)</f>
        <v>0.26703465628624112</v>
      </c>
      <c r="I410" s="7">
        <f>(Table1[% volume]/(Table1[[#Totals],[% volume]]))</f>
        <v>0.94433457874622106</v>
      </c>
      <c r="J410" s="7">
        <f>_FV(Table1[[#This Row],[Company]],"Volume")/_FV(Table1[[#This Row],[Company]],"Shares outstanding",TRUE)</f>
        <v>1.5235426587753384E-3</v>
      </c>
      <c r="K410" s="7">
        <f>(_FV(Table1[[#This Row],[Company]],"52 week high",TRUE)-_FV(Table1[[#This Row],[Company]],"52 week low",TRUE))/_FV(Table1[[#This Row],[Company]],"Price")</f>
        <v>0.44203553146642577</v>
      </c>
      <c r="L410" s="7">
        <f>(_FV(Table1[[#This Row],[Company]],"High",TRUE)-_FV(Table1[[#This Row],[Company]],"Low",TRUE))/_FV(Table1[[#This Row],[Company]],"Price")</f>
        <v>1.2195121951219546E-2</v>
      </c>
      <c r="M410" s="7">
        <f>(Table1[day range]/Table1[year range])</f>
        <v>2.7588555858310701E-2</v>
      </c>
      <c r="N410" s="9">
        <f>_FV(Table1[[#This Row],[Company]],"Market cap",TRUE)</f>
        <v>17450898756.830002</v>
      </c>
      <c r="O410" s="9">
        <f>_FV(Table1[[#This Row],[Company]],"Previous close",TRUE)*_FV(Table1[[#This Row],[Company]],"Change (%)",TRUE)*_FV(Table1[[#This Row],[Company]],"Shares outstanding",TRUE)</f>
        <v>73869654.43766132</v>
      </c>
      <c r="P410" s="7">
        <f>(_FV(Table1[[#This Row],[Company]],"Price")-_FV(Table1[[#This Row],[Company]],"52 week low",TRUE))/_FV(Table1[[#This Row],[Company]],"Price",TRUE)</f>
        <v>5.811502559470038E-2</v>
      </c>
      <c r="Q410" s="3">
        <f>_FV(Table1[[#This Row],[Company]],"52 week low",TRUE)</f>
        <v>31.28</v>
      </c>
      <c r="R410" s="3">
        <f>_FV(Table1[[#This Row],[Company]],"Low")</f>
        <v>32.805</v>
      </c>
      <c r="S410" s="14">
        <f>_FV(Table1[[#This Row],[Company]],"Price")</f>
        <v>33.21</v>
      </c>
      <c r="T410" s="3">
        <f>_FV(Table1[[#This Row],[Company]],"High")</f>
        <v>33.21</v>
      </c>
      <c r="U410" s="3">
        <f>_FV(Table1[[#This Row],[Company]],"52 week high",TRUE)</f>
        <v>45.96</v>
      </c>
      <c r="V410" s="7">
        <f>(_FV(Table1[[#This Row],[Company]],"52 week high",TRUE)-_FV(Table1[[#This Row],[Company]],"Price"))/_FV(Table1[[#This Row],[Company]],"Price",TRUE)</f>
        <v>0.38392050587172538</v>
      </c>
      <c r="W410" s="7">
        <f>((_FV(Table1[[#This Row],[Company]],"Price")-_FV(Table1[[#This Row],[Company]],"52 week low",TRUE))/(Table1[year range]*_FV(Table1[[#This Row],[Company]],"Price")))</f>
        <v>0.13147138964577654</v>
      </c>
      <c r="X410" s="7">
        <f>((_FV(Table1[[#This Row],[Company]],"Price")-_FV(Table1[[#This Row],[Company]],"Low",TRUE))/(_FV(Table1[[#This Row],[Company]],"High",TRUE)-_FV(Table1[[#This Row],[Company]],"Low",TRUE)))</f>
        <v>1</v>
      </c>
      <c r="Y410" s="3">
        <f>_FV(Table1[[#This Row],[Company]],"Previous close",TRUE)</f>
        <v>33.07</v>
      </c>
      <c r="Z410" s="17">
        <f>_FV(Table1[[#This Row],[Company]],"Change")</f>
        <v>0.14000000000000001</v>
      </c>
      <c r="AA410" s="3">
        <f>_FV(Table1[[#This Row],[Company]],"Open")</f>
        <v>33.020000000000003</v>
      </c>
      <c r="AB410" s="1">
        <v>4.4255999999999997E-2</v>
      </c>
      <c r="AC410" s="6">
        <f>_FV(Table1[[#This Row],[Company]],"Volume")</f>
        <v>803967</v>
      </c>
      <c r="AD410" s="6">
        <f>_FV(Table1[[#This Row],[Company]],"Volume average",TRUE)</f>
        <v>3010721.57142857</v>
      </c>
      <c r="AE410" s="1" t="str">
        <f>_FV(Table1[[#This Row],[Company]],"Year founded",TRUE)</f>
        <v>1969</v>
      </c>
      <c r="AF410" s="6">
        <f>_FV(Table1[[#This Row],[Company]],"Shares outstanding",TRUE)</f>
        <v>527695759.2026</v>
      </c>
      <c r="AG410" s="1" t="str">
        <f>_FV(Table1[[#This Row],[Company]],"Exchange")</f>
        <v>NYSE</v>
      </c>
      <c r="AH410" s="1" t="str">
        <f>_FV(Table1[[#This Row],[Company]],"Industry")</f>
        <v>Asset Management</v>
      </c>
    </row>
    <row r="411" spans="1:34" ht="16.5" x14ac:dyDescent="0.25">
      <c r="A411" s="1">
        <v>104</v>
      </c>
      <c r="B411" s="2" t="e" vm="415">
        <v>#VALUE!</v>
      </c>
      <c r="C411" s="1" t="str">
        <f>_FV(Table1[[#This Row],[Company]],"Ticker symbol",TRUE)</f>
        <v>SYK</v>
      </c>
      <c r="D411" s="5">
        <f>_FV(Table1[[#This Row],[Company]],"P/E",TRUE)</f>
        <v>58.823529000000001</v>
      </c>
      <c r="E411" s="5">
        <f>_FV(Table1[[#This Row],[Company]],"Beta")</f>
        <v>0.62396700000000005</v>
      </c>
      <c r="F411" s="7">
        <f>ABS(_FV(Table1[[#This Row],[Company]],"Change (%)",TRUE)/_FV(Table1[[#This Row],[Company]],"Beta"))</f>
        <v>6.7920258603419732E-3</v>
      </c>
      <c r="G411" s="7">
        <f>_FV(Table1[[#This Row],[Company]],"Change (%)",TRUE)</f>
        <v>4.2380000000000004E-3</v>
      </c>
      <c r="H411" s="7">
        <f>_FV(Table1[[#This Row],[Company]],"Volume")/_FV(Table1[[#This Row],[Company]],"Volume average",TRUE)</f>
        <v>0.18000825103991197</v>
      </c>
      <c r="I411" s="7">
        <f>(Table1[% volume]/(Table1[[#Totals],[% volume]]))</f>
        <v>0.63657660874701183</v>
      </c>
      <c r="J411" s="7">
        <f>_FV(Table1[[#This Row],[Company]],"Volume")/_FV(Table1[[#This Row],[Company]],"Shares outstanding",TRUE)</f>
        <v>6.6032440708579227E-4</v>
      </c>
      <c r="K411" s="7">
        <f>(_FV(Table1[[#This Row],[Company]],"52 week high",TRUE)-_FV(Table1[[#This Row],[Company]],"52 week low",TRUE))/_FV(Table1[[#This Row],[Company]],"Price")</f>
        <v>0.25405437993609459</v>
      </c>
      <c r="L411" s="7">
        <f>(_FV(Table1[[#This Row],[Company]],"High",TRUE)-_FV(Table1[[#This Row],[Company]],"Low",TRUE))/_FV(Table1[[#This Row],[Company]],"Price")</f>
        <v>7.6565985410261663E-3</v>
      </c>
      <c r="M411" s="7">
        <f>(Table1[day range]/Table1[year range])</f>
        <v>3.0137636449929044E-2</v>
      </c>
      <c r="N411" s="9">
        <f>_FV(Table1[[#This Row],[Company]],"Market cap",TRUE)</f>
        <v>62007623905.199997</v>
      </c>
      <c r="O411" s="9">
        <f>_FV(Table1[[#This Row],[Company]],"Previous close",TRUE)*_FV(Table1[[#This Row],[Company]],"Change (%)",TRUE)*_FV(Table1[[#This Row],[Company]],"Shares outstanding",TRUE)</f>
        <v>262788310.11023766</v>
      </c>
      <c r="P411" s="7">
        <f>(_FV(Table1[[#This Row],[Company]],"Price")-_FV(Table1[[#This Row],[Company]],"52 week low",TRUE))/_FV(Table1[[#This Row],[Company]],"Price",TRUE)</f>
        <v>0.16983179598480747</v>
      </c>
      <c r="Q411" s="3">
        <f>_FV(Table1[[#This Row],[Company]],"52 week low",TRUE)</f>
        <v>137.69999999999999</v>
      </c>
      <c r="R411" s="3">
        <f>_FV(Table1[[#This Row],[Company]],"Low")</f>
        <v>164.67</v>
      </c>
      <c r="S411" s="14">
        <f>_FV(Table1[[#This Row],[Company]],"Price")</f>
        <v>165.87</v>
      </c>
      <c r="T411" s="3">
        <f>_FV(Table1[[#This Row],[Company]],"High")</f>
        <v>165.94</v>
      </c>
      <c r="U411" s="3">
        <f>_FV(Table1[[#This Row],[Company]],"52 week high",TRUE)</f>
        <v>179.84</v>
      </c>
      <c r="V411" s="7">
        <f>(_FV(Table1[[#This Row],[Company]],"52 week high",TRUE)-_FV(Table1[[#This Row],[Company]],"Price"))/_FV(Table1[[#This Row],[Company]],"Price",TRUE)</f>
        <v>8.422258395128715E-2</v>
      </c>
      <c r="W411" s="7">
        <f>((_FV(Table1[[#This Row],[Company]],"Price")-_FV(Table1[[#This Row],[Company]],"52 week low",TRUE))/(Table1[year range]*_FV(Table1[[#This Row],[Company]],"Price")))</f>
        <v>0.66848599905078332</v>
      </c>
      <c r="X411" s="7">
        <f>((_FV(Table1[[#This Row],[Company]],"Price")-_FV(Table1[[#This Row],[Company]],"Low",TRUE))/(_FV(Table1[[#This Row],[Company]],"High",TRUE)-_FV(Table1[[#This Row],[Company]],"Low",TRUE)))</f>
        <v>0.94488188976378529</v>
      </c>
      <c r="Y411" s="3">
        <f>_FV(Table1[[#This Row],[Company]],"Previous close",TRUE)</f>
        <v>165.17</v>
      </c>
      <c r="Z411" s="17">
        <f>_FV(Table1[[#This Row],[Company]],"Change")</f>
        <v>0.7</v>
      </c>
      <c r="AA411" s="3">
        <f>_FV(Table1[[#This Row],[Company]],"Open")</f>
        <v>165.5</v>
      </c>
      <c r="AB411" s="1">
        <v>0.22830700000000001</v>
      </c>
      <c r="AC411" s="6">
        <f>_FV(Table1[[#This Row],[Company]],"Volume")</f>
        <v>247897</v>
      </c>
      <c r="AD411" s="6">
        <f>_FV(Table1[[#This Row],[Company]],"Volume average",TRUE)</f>
        <v>1377142.42857143</v>
      </c>
      <c r="AE411" s="1" t="str">
        <f>_FV(Table1[[#This Row],[Company]],"Year founded",TRUE)</f>
        <v>1946</v>
      </c>
      <c r="AF411" s="6">
        <f>_FV(Table1[[#This Row],[Company]],"Shares outstanding",TRUE)</f>
        <v>375416987.98329002</v>
      </c>
      <c r="AG411" s="1" t="str">
        <f>_FV(Table1[[#This Row],[Company]],"Exchange")</f>
        <v>NYSE</v>
      </c>
      <c r="AH411" s="1" t="str">
        <f>_FV(Table1[[#This Row],[Company]],"Industry")</f>
        <v>Medical Devices</v>
      </c>
    </row>
    <row r="412" spans="1:34" ht="16.5" x14ac:dyDescent="0.25">
      <c r="A412" s="1">
        <v>403</v>
      </c>
      <c r="B412" s="2" t="e" vm="416">
        <v>#VALUE!</v>
      </c>
      <c r="C412" s="1" t="str">
        <f>_FV(Table1[[#This Row],[Company]],"Ticker symbol",TRUE)</f>
        <v>CMG</v>
      </c>
      <c r="D412" s="5">
        <f>_FV(Table1[[#This Row],[Company]],"P/E",TRUE)</f>
        <v>78.125</v>
      </c>
      <c r="E412" s="5">
        <f>_FV(Table1[[#This Row],[Company]],"Beta")</f>
        <v>0.406748</v>
      </c>
      <c r="F412" s="7">
        <f>ABS(_FV(Table1[[#This Row],[Company]],"Change (%)",TRUE)/_FV(Table1[[#This Row],[Company]],"Beta"))</f>
        <v>1.0441354352080403E-2</v>
      </c>
      <c r="G412" s="7">
        <f>_FV(Table1[[#This Row],[Company]],"Change (%)",TRUE)</f>
        <v>4.2469999999999999E-3</v>
      </c>
      <c r="H412" s="7">
        <f>_FV(Table1[[#This Row],[Company]],"Volume")/_FV(Table1[[#This Row],[Company]],"Volume average",TRUE)</f>
        <v>0.30684021341795015</v>
      </c>
      <c r="I412" s="7">
        <f>(Table1[% volume]/(Table1[[#Totals],[% volume]]))</f>
        <v>1.0851019403632753</v>
      </c>
      <c r="J412" s="7">
        <f>_FV(Table1[[#This Row],[Company]],"Volume")/_FV(Table1[[#This Row],[Company]],"Shares outstanding",TRUE)</f>
        <v>6.8949283746443327E-3</v>
      </c>
      <c r="K412" s="7">
        <f>(_FV(Table1[[#This Row],[Company]],"52 week high",TRUE)-_FV(Table1[[#This Row],[Company]],"52 week low",TRUE))/_FV(Table1[[#This Row],[Company]],"Price")</f>
        <v>0.49402120700789542</v>
      </c>
      <c r="L412" s="7">
        <f>(_FV(Table1[[#This Row],[Company]],"High",TRUE)-_FV(Table1[[#This Row],[Company]],"Low",TRUE))/_FV(Table1[[#This Row],[Company]],"Price")</f>
        <v>1.4004333062516978E-2</v>
      </c>
      <c r="M412" s="7">
        <f>(Table1[day range]/Table1[year range])</f>
        <v>2.8347635412933118E-2</v>
      </c>
      <c r="N412" s="9">
        <f>_FV(Table1[[#This Row],[Company]],"Market cap",TRUE)</f>
        <v>13334570716.950001</v>
      </c>
      <c r="O412" s="9">
        <f>_FV(Table1[[#This Row],[Company]],"Previous close",TRUE)*_FV(Table1[[#This Row],[Company]],"Change (%)",TRUE)*_FV(Table1[[#This Row],[Company]],"Shares outstanding",TRUE)</f>
        <v>56631921.83488667</v>
      </c>
      <c r="P412" s="7">
        <f>(_FV(Table1[[#This Row],[Company]],"Price")-_FV(Table1[[#This Row],[Company]],"52 week low",TRUE))/_FV(Table1[[#This Row],[Company]],"Price",TRUE)</f>
        <v>0.48437597650146863</v>
      </c>
      <c r="Q412" s="3">
        <f>_FV(Table1[[#This Row],[Company]],"52 week low",TRUE)</f>
        <v>247.51499999999999</v>
      </c>
      <c r="R412" s="3">
        <f>_FV(Table1[[#This Row],[Company]],"Low")</f>
        <v>477.9375</v>
      </c>
      <c r="S412" s="14">
        <f>_FV(Table1[[#This Row],[Company]],"Price")</f>
        <v>480.03</v>
      </c>
      <c r="T412" s="3">
        <f>_FV(Table1[[#This Row],[Company]],"High")</f>
        <v>484.66</v>
      </c>
      <c r="U412" s="3">
        <f>_FV(Table1[[#This Row],[Company]],"52 week high",TRUE)</f>
        <v>484.66</v>
      </c>
      <c r="V412" s="7">
        <f>(_FV(Table1[[#This Row],[Company]],"52 week high",TRUE)-_FV(Table1[[#This Row],[Company]],"Price"))/_FV(Table1[[#This Row],[Company]],"Price",TRUE)</f>
        <v>9.6452305064267906E-3</v>
      </c>
      <c r="W412" s="7">
        <f>((_FV(Table1[[#This Row],[Company]],"Price")-_FV(Table1[[#This Row],[Company]],"52 week low",TRUE))/(Table1[year range]*_FV(Table1[[#This Row],[Company]],"Price")))</f>
        <v>0.98047608003542119</v>
      </c>
      <c r="X412" s="7">
        <f>((_FV(Table1[[#This Row],[Company]],"Price")-_FV(Table1[[#This Row],[Company]],"Low",TRUE))/(_FV(Table1[[#This Row],[Company]],"High",TRUE)-_FV(Table1[[#This Row],[Company]],"Low",TRUE)))</f>
        <v>0.31126812941613463</v>
      </c>
      <c r="Y412" s="3">
        <f>_FV(Table1[[#This Row],[Company]],"Previous close",TRUE)</f>
        <v>478</v>
      </c>
      <c r="Z412" s="17">
        <f>_FV(Table1[[#This Row],[Company]],"Change")</f>
        <v>2.0299999999999998</v>
      </c>
      <c r="AA412" s="3">
        <f>_FV(Table1[[#This Row],[Company]],"Open")</f>
        <v>478.78</v>
      </c>
      <c r="AB412" s="1">
        <v>4.6032999999999998E-2</v>
      </c>
      <c r="AC412" s="6">
        <f>_FV(Table1[[#This Row],[Company]],"Volume")</f>
        <v>192345</v>
      </c>
      <c r="AD412" s="6">
        <f>_FV(Table1[[#This Row],[Company]],"Volume average",TRUE)</f>
        <v>626857.20967741904</v>
      </c>
      <c r="AE412" s="1" t="str">
        <f>_FV(Table1[[#This Row],[Company]],"Year founded",TRUE)</f>
        <v>1993</v>
      </c>
      <c r="AF412" s="6">
        <f>_FV(Table1[[#This Row],[Company]],"Shares outstanding",TRUE)</f>
        <v>27896591.458054401</v>
      </c>
      <c r="AG412" s="1" t="str">
        <f>_FV(Table1[[#This Row],[Company]],"Exchange")</f>
        <v>NYSE</v>
      </c>
      <c r="AH412" s="1" t="str">
        <f>_FV(Table1[[#This Row],[Company]],"Industry")</f>
        <v>Restaurants</v>
      </c>
    </row>
    <row r="413" spans="1:34" ht="16.5" x14ac:dyDescent="0.25">
      <c r="A413" s="1">
        <v>308</v>
      </c>
      <c r="B413" s="2" t="e" vm="417">
        <v>#VALUE!</v>
      </c>
      <c r="C413" s="1" t="str">
        <f>_FV(Table1[[#This Row],[Company]],"Ticker symbol",TRUE)</f>
        <v>ABMD</v>
      </c>
      <c r="D413" s="5">
        <f>_FV(Table1[[#This Row],[Company]],"P/E",TRUE)</f>
        <v>105.263158</v>
      </c>
      <c r="E413" s="5">
        <f>_FV(Table1[[#This Row],[Company]],"Beta")</f>
        <v>-2.1132999999999999E-2</v>
      </c>
      <c r="F413" s="7">
        <f>ABS(_FV(Table1[[#This Row],[Company]],"Change (%)",TRUE)/_FV(Table1[[#This Row],[Company]],"Beta"))</f>
        <v>0.20115459234372782</v>
      </c>
      <c r="G413" s="7">
        <f>_FV(Table1[[#This Row],[Company]],"Change (%)",TRUE)</f>
        <v>4.2509999999999996E-3</v>
      </c>
      <c r="H413" s="7">
        <f>_FV(Table1[[#This Row],[Company]],"Volume")/_FV(Table1[[#This Row],[Company]],"Volume average",TRUE)</f>
        <v>0.21873310448435934</v>
      </c>
      <c r="I413" s="7">
        <f>(Table1[% volume]/(Table1[[#Totals],[% volume]]))</f>
        <v>0.7735221972824261</v>
      </c>
      <c r="J413" s="7">
        <f>_FV(Table1[[#This Row],[Company]],"Volume")/_FV(Table1[[#This Row],[Company]],"Shares outstanding",TRUE)</f>
        <v>3.0844084674235082E-3</v>
      </c>
      <c r="K413" s="7">
        <f>(_FV(Table1[[#This Row],[Company]],"52 week high",TRUE)-_FV(Table1[[#This Row],[Company]],"52 week low",TRUE))/_FV(Table1[[#This Row],[Company]],"Price")</f>
        <v>0.81193619216422852</v>
      </c>
      <c r="L413" s="7">
        <f>(_FV(Table1[[#This Row],[Company]],"High",TRUE)-_FV(Table1[[#This Row],[Company]],"Low",TRUE))/_FV(Table1[[#This Row],[Company]],"Price")</f>
        <v>1.9086796645591472E-2</v>
      </c>
      <c r="M413" s="7">
        <f>(Table1[day range]/Table1[year range])</f>
        <v>2.3507754463704001E-2</v>
      </c>
      <c r="N413" s="9">
        <f>_FV(Table1[[#This Row],[Company]],"Market cap",TRUE)</f>
        <v>16955488591.200001</v>
      </c>
      <c r="O413" s="9">
        <f>_FV(Table1[[#This Row],[Company]],"Previous close",TRUE)*_FV(Table1[[#This Row],[Company]],"Change (%)",TRUE)*_FV(Table1[[#This Row],[Company]],"Shares outstanding",TRUE)</f>
        <v>72077782.001191229</v>
      </c>
      <c r="P413" s="7">
        <f>(_FV(Table1[[#This Row],[Company]],"Price")-_FV(Table1[[#This Row],[Company]],"52 week low",TRUE))/_FV(Table1[[#This Row],[Company]],"Price",TRUE)</f>
        <v>0.61903124255972064</v>
      </c>
      <c r="Q413" s="3">
        <f>_FV(Table1[[#This Row],[Company]],"52 week low",TRUE)</f>
        <v>144.01</v>
      </c>
      <c r="R413" s="3">
        <f>_FV(Table1[[#This Row],[Company]],"Low")</f>
        <v>371.21</v>
      </c>
      <c r="S413" s="14">
        <f>_FV(Table1[[#This Row],[Company]],"Price")</f>
        <v>378.01</v>
      </c>
      <c r="T413" s="3">
        <f>_FV(Table1[[#This Row],[Company]],"High")</f>
        <v>378.42500000000001</v>
      </c>
      <c r="U413" s="3">
        <f>_FV(Table1[[#This Row],[Company]],"52 week high",TRUE)</f>
        <v>450.93</v>
      </c>
      <c r="V413" s="7">
        <f>(_FV(Table1[[#This Row],[Company]],"52 week high",TRUE)-_FV(Table1[[#This Row],[Company]],"Price"))/_FV(Table1[[#This Row],[Company]],"Price",TRUE)</f>
        <v>0.19290494960450785</v>
      </c>
      <c r="W413" s="7">
        <f>((_FV(Table1[[#This Row],[Company]],"Price")-_FV(Table1[[#This Row],[Company]],"52 week low",TRUE))/(Table1[year range]*_FV(Table1[[#This Row],[Company]],"Price")))</f>
        <v>0.76241365828228846</v>
      </c>
      <c r="X413" s="7">
        <f>((_FV(Table1[[#This Row],[Company]],"Price")-_FV(Table1[[#This Row],[Company]],"Low",TRUE))/(_FV(Table1[[#This Row],[Company]],"High",TRUE)-_FV(Table1[[#This Row],[Company]],"Low",TRUE)))</f>
        <v>0.94248094248093994</v>
      </c>
      <c r="Y413" s="3">
        <f>_FV(Table1[[#This Row],[Company]],"Previous close",TRUE)</f>
        <v>376.41</v>
      </c>
      <c r="Z413" s="17">
        <f>_FV(Table1[[#This Row],[Company]],"Change")</f>
        <v>1.6</v>
      </c>
      <c r="AA413" s="3">
        <f>_FV(Table1[[#This Row],[Company]],"Open")</f>
        <v>376.42</v>
      </c>
      <c r="AB413" s="1">
        <v>6.7060999999999996E-2</v>
      </c>
      <c r="AC413" s="6">
        <f>_FV(Table1[[#This Row],[Company]],"Volume")</f>
        <v>138938</v>
      </c>
      <c r="AD413" s="6">
        <f>_FV(Table1[[#This Row],[Company]],"Volume average",TRUE)</f>
        <v>635194.203125</v>
      </c>
      <c r="AE413" s="1" t="str">
        <f>_FV(Table1[[#This Row],[Company]],"Year founded",TRUE)</f>
        <v>1987</v>
      </c>
      <c r="AF413" s="6">
        <f>_FV(Table1[[#This Row],[Company]],"Shares outstanding",TRUE)</f>
        <v>45045266.042878799</v>
      </c>
      <c r="AG413" s="1" t="str">
        <f>_FV(Table1[[#This Row],[Company]],"Exchange")</f>
        <v>NASDAQ</v>
      </c>
      <c r="AH413" s="1" t="str">
        <f>_FV(Table1[[#This Row],[Company]],"Industry")</f>
        <v>Medical Devices</v>
      </c>
    </row>
    <row r="414" spans="1:34" ht="16.5" x14ac:dyDescent="0.25">
      <c r="A414" s="1">
        <v>2</v>
      </c>
      <c r="B414" s="2" t="e" vm="418">
        <v>#VALUE!</v>
      </c>
      <c r="C414" s="1" t="str">
        <f>_FV(Table1[[#This Row],[Company]],"Ticker symbol",TRUE)</f>
        <v>MSFT</v>
      </c>
      <c r="D414" s="5">
        <f>_FV(Table1[[#This Row],[Company]],"P/E",TRUE)</f>
        <v>50.761420999999999</v>
      </c>
      <c r="E414" s="5">
        <f>_FV(Table1[[#This Row],[Company]],"Beta")</f>
        <v>1.1868080000000001</v>
      </c>
      <c r="F414" s="7">
        <f>ABS(_FV(Table1[[#This Row],[Company]],"Change (%)",TRUE)/_FV(Table1[[#This Row],[Company]],"Beta"))</f>
        <v>3.6374881193925214E-3</v>
      </c>
      <c r="G414" s="7">
        <f>_FV(Table1[[#This Row],[Company]],"Change (%)",TRUE)</f>
        <v>4.3169999999999997E-3</v>
      </c>
      <c r="H414" s="7">
        <f>_FV(Table1[[#This Row],[Company]],"Volume")/_FV(Table1[[#This Row],[Company]],"Volume average",TRUE)</f>
        <v>0.7790696689315032</v>
      </c>
      <c r="I414" s="7">
        <f>(Table1[% volume]/(Table1[[#Totals],[% volume]]))</f>
        <v>2.7550821974050108</v>
      </c>
      <c r="J414" s="7">
        <f>_FV(Table1[[#This Row],[Company]],"Volume")/_FV(Table1[[#This Row],[Company]],"Shares outstanding",TRUE)</f>
        <v>6.6367589240852909E-4</v>
      </c>
      <c r="K414" s="7">
        <f>(_FV(Table1[[#This Row],[Company]],"52 week high",TRUE)-_FV(Table1[[#This Row],[Company]],"52 week low",TRUE))/_FV(Table1[[#This Row],[Company]],"Price")</f>
        <v>0.36464239985366748</v>
      </c>
      <c r="L414" s="7">
        <f>(_FV(Table1[[#This Row],[Company]],"High",TRUE)-_FV(Table1[[#This Row],[Company]],"Low",TRUE))/_FV(Table1[[#This Row],[Company]],"Price")</f>
        <v>5.7627583683921594E-3</v>
      </c>
      <c r="M414" s="7">
        <f>(Table1[day range]/Table1[year range])</f>
        <v>1.5803862553298187E-2</v>
      </c>
      <c r="N414" s="9">
        <f>_FV(Table1[[#This Row],[Company]],"Market cap",TRUE)</f>
        <v>838267279154.90405</v>
      </c>
      <c r="O414" s="9">
        <f>_FV(Table1[[#This Row],[Company]],"Previous close",TRUE)*_FV(Table1[[#This Row],[Company]],"Change (%)",TRUE)*_FV(Table1[[#This Row],[Company]],"Shares outstanding",TRUE)</f>
        <v>3618799844.1117172</v>
      </c>
      <c r="P414" s="7">
        <f>(_FV(Table1[[#This Row],[Company]],"Price")-_FV(Table1[[#This Row],[Company]],"52 week low",TRUE))/_FV(Table1[[#This Row],[Company]],"Price",TRUE)</f>
        <v>0.34808853118712274</v>
      </c>
      <c r="Q414" s="3">
        <f>_FV(Table1[[#This Row],[Company]],"52 week low",TRUE)</f>
        <v>71.28</v>
      </c>
      <c r="R414" s="3">
        <f>_FV(Table1[[#This Row],[Company]],"Low")</f>
        <v>108.7599</v>
      </c>
      <c r="S414" s="14">
        <f>_FV(Table1[[#This Row],[Company]],"Price")</f>
        <v>109.34</v>
      </c>
      <c r="T414" s="3">
        <f>_FV(Table1[[#This Row],[Company]],"High")</f>
        <v>109.39</v>
      </c>
      <c r="U414" s="3">
        <f>_FV(Table1[[#This Row],[Company]],"52 week high",TRUE)</f>
        <v>111.15</v>
      </c>
      <c r="V414" s="7">
        <f>(_FV(Table1[[#This Row],[Company]],"52 week high",TRUE)-_FV(Table1[[#This Row],[Company]],"Price"))/_FV(Table1[[#This Row],[Company]],"Price",TRUE)</f>
        <v>1.6553868666544742E-2</v>
      </c>
      <c r="W414" s="7">
        <f>((_FV(Table1[[#This Row],[Company]],"Price")-_FV(Table1[[#This Row],[Company]],"52 week low",TRUE))/(Table1[year range]*_FV(Table1[[#This Row],[Company]],"Price")))</f>
        <v>0.95460245798846244</v>
      </c>
      <c r="X414" s="7">
        <f>((_FV(Table1[[#This Row],[Company]],"Price")-_FV(Table1[[#This Row],[Company]],"Low",TRUE))/(_FV(Table1[[#This Row],[Company]],"High",TRUE)-_FV(Table1[[#This Row],[Company]],"Low",TRUE)))</f>
        <v>0.92064751626726349</v>
      </c>
      <c r="Y414" s="3">
        <f>_FV(Table1[[#This Row],[Company]],"Previous close",TRUE)</f>
        <v>108.87</v>
      </c>
      <c r="Z414" s="17">
        <f>_FV(Table1[[#This Row],[Company]],"Change")</f>
        <v>0.47</v>
      </c>
      <c r="AA414" s="3">
        <f>_FV(Table1[[#This Row],[Company]],"Open")</f>
        <v>109.33</v>
      </c>
      <c r="AB414" s="1">
        <v>3.4976029999999998</v>
      </c>
      <c r="AC414" s="6">
        <f>_FV(Table1[[#This Row],[Company]],"Volume")</f>
        <v>5110111</v>
      </c>
      <c r="AD414" s="6">
        <f>_FV(Table1[[#This Row],[Company]],"Volume average",TRUE)</f>
        <v>6559247.7846153798</v>
      </c>
      <c r="AE414" s="1" t="str">
        <f>_FV(Table1[[#This Row],[Company]],"Year founded",TRUE)</f>
        <v>1975</v>
      </c>
      <c r="AF414" s="6">
        <f>_FV(Table1[[#This Row],[Company]],"Shares outstanding",TRUE)</f>
        <v>7699708635.5736504</v>
      </c>
      <c r="AG414" s="1" t="str">
        <f>_FV(Table1[[#This Row],[Company]],"Exchange")</f>
        <v>NASDAQ</v>
      </c>
      <c r="AH414" s="1" t="str">
        <f>_FV(Table1[[#This Row],[Company]],"Industry")</f>
        <v>Software - Infrastructure</v>
      </c>
    </row>
    <row r="415" spans="1:34" ht="16.5" x14ac:dyDescent="0.25">
      <c r="A415" s="1">
        <v>56</v>
      </c>
      <c r="B415" s="2" t="e" vm="419">
        <v>#VALUE!</v>
      </c>
      <c r="C415" s="1" t="str">
        <f>_FV(Table1[[#This Row],[Company]],"Ticker symbol",TRUE)</f>
        <v>PYPL</v>
      </c>
      <c r="D415" s="5">
        <f>_FV(Table1[[#This Row],[Company]],"P/E",TRUE)</f>
        <v>51.020408000000003</v>
      </c>
      <c r="E415" s="19">
        <v>1.32</v>
      </c>
      <c r="F415" s="7">
        <f>ABS(Table1[[#This Row],[% change]]/Table1[[#This Row],[Beta]])</f>
        <v>3.335606060606061E-3</v>
      </c>
      <c r="G415" s="7">
        <f>_FV(Table1[[#This Row],[Company]],"Change (%)",TRUE)</f>
        <v>4.4030000000000007E-3</v>
      </c>
      <c r="H415" s="7">
        <f>_FV(Table1[[#This Row],[Company]],"Volume")/_FV(Table1[[#This Row],[Company]],"Volume average",TRUE)</f>
        <v>0.32701005433833652</v>
      </c>
      <c r="I415" s="7">
        <f>(Table1[% volume]/(Table1[[#Totals],[% volume]]))</f>
        <v>1.1564300537019212</v>
      </c>
      <c r="J415" s="7">
        <f>_FV(Table1[[#This Row],[Company]],"Volume")/_FV(Table1[[#This Row],[Company]],"Shares outstanding",TRUE)</f>
        <v>8.652917072875764E-4</v>
      </c>
      <c r="K415" s="7">
        <f>(_FV(Table1[[#This Row],[Company]],"52 week high",TRUE)-_FV(Table1[[#This Row],[Company]],"52 week low",TRUE))/_FV(Table1[[#This Row],[Company]],"Price")</f>
        <v>0.40113059529303174</v>
      </c>
      <c r="L415" s="7">
        <f>(_FV(Table1[[#This Row],[Company]],"High",TRUE)-_FV(Table1[[#This Row],[Company]],"Low",TRUE))/_FV(Table1[[#This Row],[Company]],"Price")</f>
        <v>1.003691739732354E-2</v>
      </c>
      <c r="M415" s="7">
        <f>(Table1[day range]/Table1[year range])</f>
        <v>2.5021570319240859E-2</v>
      </c>
      <c r="N415" s="9">
        <f>_FV(Table1[[#This Row],[Company]],"Market cap",TRUE)</f>
        <v>102411345392.16</v>
      </c>
      <c r="O415" s="9">
        <f>_FV(Table1[[#This Row],[Company]],"Previous close",TRUE)*_FV(Table1[[#This Row],[Company]],"Change (%)",TRUE)*_FV(Table1[[#This Row],[Company]],"Shares outstanding",TRUE)</f>
        <v>450917153.76168156</v>
      </c>
      <c r="P415" s="7">
        <f>(_FV(Table1[[#This Row],[Company]],"Price")-_FV(Table1[[#This Row],[Company]],"52 week low",TRUE))/_FV(Table1[[#This Row],[Company]],"Price",TRUE)</f>
        <v>0.3357175819104754</v>
      </c>
      <c r="Q415" s="3">
        <f>_FV(Table1[[#This Row],[Company]],"52 week low",TRUE)</f>
        <v>57.58</v>
      </c>
      <c r="R415" s="3">
        <f>_FV(Table1[[#This Row],[Company]],"Low")</f>
        <v>85.86</v>
      </c>
      <c r="S415" s="14">
        <f>_FV(Table1[[#This Row],[Company]],"Price")</f>
        <v>86.68</v>
      </c>
      <c r="T415" s="3">
        <f>_FV(Table1[[#This Row],[Company]],"High")</f>
        <v>86.73</v>
      </c>
      <c r="U415" s="3">
        <f>_FV(Table1[[#This Row],[Company]],"52 week high",TRUE)</f>
        <v>92.35</v>
      </c>
      <c r="V415" s="7">
        <f>(_FV(Table1[[#This Row],[Company]],"52 week high",TRUE)-_FV(Table1[[#This Row],[Company]],"Price"))/_FV(Table1[[#This Row],[Company]],"Price",TRUE)</f>
        <v>6.5413013382556381E-2</v>
      </c>
      <c r="W415" s="7">
        <f>((_FV(Table1[[#This Row],[Company]],"Price")-_FV(Table1[[#This Row],[Company]],"52 week low",TRUE))/(Table1[year range]*_FV(Table1[[#This Row],[Company]],"Price")))</f>
        <v>0.83692838654012114</v>
      </c>
      <c r="X415" s="7">
        <f>((_FV(Table1[[#This Row],[Company]],"Price")-_FV(Table1[[#This Row],[Company]],"Low",TRUE))/(_FV(Table1[[#This Row],[Company]],"High",TRUE)-_FV(Table1[[#This Row],[Company]],"Low",TRUE)))</f>
        <v>0.94252873563218742</v>
      </c>
      <c r="Y415" s="3">
        <f>_FV(Table1[[#This Row],[Company]],"Previous close",TRUE)</f>
        <v>86.3</v>
      </c>
      <c r="Z415" s="17">
        <f>_FV(Table1[[#This Row],[Company]],"Change")</f>
        <v>0.38</v>
      </c>
      <c r="AA415" s="3">
        <f>_FV(Table1[[#This Row],[Company]],"Open")</f>
        <v>86.23</v>
      </c>
      <c r="AB415" s="1">
        <v>0.41319</v>
      </c>
      <c r="AC415" s="6">
        <f>_FV(Table1[[#This Row],[Company]],"Volume")</f>
        <v>1026833</v>
      </c>
      <c r="AD415" s="6">
        <f>_FV(Table1[[#This Row],[Company]],"Volume average",TRUE)</f>
        <v>3140065.53125</v>
      </c>
      <c r="AE415" s="1" t="str">
        <f>_FV(Table1[[#This Row],[Company]],"Year founded",TRUE)</f>
        <v>2015</v>
      </c>
      <c r="AF415" s="6">
        <f>_FV(Table1[[#This Row],[Company]],"Shares outstanding",TRUE)</f>
        <v>1186689981.36918</v>
      </c>
      <c r="AG415" s="1" t="str">
        <f>_FV(Table1[[#This Row],[Company]],"Exchange")</f>
        <v>NASDAQ</v>
      </c>
      <c r="AH415" s="1" t="str">
        <f>_FV(Table1[[#This Row],[Company]],"Industry")</f>
        <v>Credit Services</v>
      </c>
    </row>
    <row r="416" spans="1:34" ht="16.5" x14ac:dyDescent="0.25">
      <c r="A416" s="1">
        <v>150</v>
      </c>
      <c r="B416" s="2" t="e" vm="420">
        <v>#VALUE!</v>
      </c>
      <c r="C416" s="1" t="str">
        <f>_FV(Table1[[#This Row],[Company]],"Ticker symbol",TRUE)</f>
        <v>BAX</v>
      </c>
      <c r="D416" s="5">
        <f>_FV(Table1[[#This Row],[Company]],"P/E",TRUE)</f>
        <v>43.668121999999997</v>
      </c>
      <c r="E416" s="5">
        <f>_FV(Table1[[#This Row],[Company]],"Beta")</f>
        <v>0.77274699999999996</v>
      </c>
      <c r="F416" s="7">
        <f>ABS(_FV(Table1[[#This Row],[Company]],"Change (%)",TRUE)/_FV(Table1[[#This Row],[Company]],"Beta"))</f>
        <v>5.7056190447843857E-3</v>
      </c>
      <c r="G416" s="7">
        <f>_FV(Table1[[#This Row],[Company]],"Change (%)",TRUE)</f>
        <v>4.4089999999999997E-3</v>
      </c>
      <c r="H416" s="7">
        <f>_FV(Table1[[#This Row],[Company]],"Volume")/_FV(Table1[[#This Row],[Company]],"Volume average",TRUE)</f>
        <v>0.31465285478685584</v>
      </c>
      <c r="I416" s="7">
        <f>(Table1[% volume]/(Table1[[#Totals],[% volume]]))</f>
        <v>1.1127303669450763</v>
      </c>
      <c r="J416" s="7">
        <f>_FV(Table1[[#This Row],[Company]],"Volume")/_FV(Table1[[#This Row],[Company]],"Shares outstanding",TRUE)</f>
        <v>1.6923461926138031E-3</v>
      </c>
      <c r="K416" s="7">
        <f>(_FV(Table1[[#This Row],[Company]],"52 week high",TRUE)-_FV(Table1[[#This Row],[Company]],"52 week low",TRUE))/_FV(Table1[[#This Row],[Company]],"Price")</f>
        <v>0.23436213991769556</v>
      </c>
      <c r="L416" s="7">
        <f>(_FV(Table1[[#This Row],[Company]],"High",TRUE)-_FV(Table1[[#This Row],[Company]],"Low",TRUE))/_FV(Table1[[#This Row],[Company]],"Price")</f>
        <v>9.3964334705075748E-3</v>
      </c>
      <c r="M416" s="7">
        <f>(Table1[day range]/Table1[year range])</f>
        <v>4.0093649400058648E-2</v>
      </c>
      <c r="N416" s="9">
        <f>_FV(Table1[[#This Row],[Company]],"Market cap",TRUE)</f>
        <v>38841141326.099998</v>
      </c>
      <c r="O416" s="9">
        <f>_FV(Table1[[#This Row],[Company]],"Previous close",TRUE)*_FV(Table1[[#This Row],[Company]],"Change (%)",TRUE)*_FV(Table1[[#This Row],[Company]],"Shares outstanding",TRUE)</f>
        <v>171250592.10677493</v>
      </c>
      <c r="P416" s="7">
        <f>(_FV(Table1[[#This Row],[Company]],"Price")-_FV(Table1[[#This Row],[Company]],"52 week low",TRUE))/_FV(Table1[[#This Row],[Company]],"Price",TRUE)</f>
        <v>0.18484224965706458</v>
      </c>
      <c r="Q416" s="3">
        <f>_FV(Table1[[#This Row],[Company]],"52 week low",TRUE)</f>
        <v>59.424999999999997</v>
      </c>
      <c r="R416" s="3">
        <f>_FV(Table1[[#This Row],[Company]],"Low")</f>
        <v>72.405000000000001</v>
      </c>
      <c r="S416" s="14">
        <f>_FV(Table1[[#This Row],[Company]],"Price")</f>
        <v>72.900000000000006</v>
      </c>
      <c r="T416" s="3">
        <f>_FV(Table1[[#This Row],[Company]],"High")</f>
        <v>73.09</v>
      </c>
      <c r="U416" s="3">
        <f>_FV(Table1[[#This Row],[Company]],"52 week high",TRUE)</f>
        <v>76.510000000000005</v>
      </c>
      <c r="V416" s="7">
        <f>(_FV(Table1[[#This Row],[Company]],"52 week high",TRUE)-_FV(Table1[[#This Row],[Company]],"Price"))/_FV(Table1[[#This Row],[Company]],"Price",TRUE)</f>
        <v>4.9519890260630993E-2</v>
      </c>
      <c r="W416" s="7">
        <f>((_FV(Table1[[#This Row],[Company]],"Price")-_FV(Table1[[#This Row],[Company]],"52 week low",TRUE))/(Table1[year range]*_FV(Table1[[#This Row],[Company]],"Price")))</f>
        <v>0.78870354111793983</v>
      </c>
      <c r="X416" s="7">
        <f>((_FV(Table1[[#This Row],[Company]],"Price")-_FV(Table1[[#This Row],[Company]],"Low",TRUE))/(_FV(Table1[[#This Row],[Company]],"High",TRUE)-_FV(Table1[[#This Row],[Company]],"Low",TRUE)))</f>
        <v>0.7226277372262816</v>
      </c>
      <c r="Y416" s="3">
        <f>_FV(Table1[[#This Row],[Company]],"Previous close",TRUE)</f>
        <v>72.58</v>
      </c>
      <c r="Z416" s="17">
        <f>_FV(Table1[[#This Row],[Company]],"Change")</f>
        <v>0.32</v>
      </c>
      <c r="AA416" s="3">
        <f>_FV(Table1[[#This Row],[Company]],"Open")</f>
        <v>72.430000000000007</v>
      </c>
      <c r="AB416" s="1">
        <v>0.151979</v>
      </c>
      <c r="AC416" s="6">
        <f>_FV(Table1[[#This Row],[Company]],"Volume")</f>
        <v>905658</v>
      </c>
      <c r="AD416" s="6">
        <f>_FV(Table1[[#This Row],[Company]],"Volume average",TRUE)</f>
        <v>2878276.7619047598</v>
      </c>
      <c r="AE416" s="1" t="str">
        <f>_FV(Table1[[#This Row],[Company]],"Year founded",TRUE)</f>
        <v>1931</v>
      </c>
      <c r="AF416" s="6">
        <f>_FV(Table1[[#This Row],[Company]],"Shares outstanding",TRUE)</f>
        <v>535149370.709562</v>
      </c>
      <c r="AG416" s="1" t="str">
        <f>_FV(Table1[[#This Row],[Company]],"Exchange")</f>
        <v>NYSE</v>
      </c>
      <c r="AH416" s="1" t="str">
        <f>_FV(Table1[[#This Row],[Company]],"Industry")</f>
        <v>Medical Instruments &amp; Supplies</v>
      </c>
    </row>
    <row r="417" spans="1:34" ht="16.5" x14ac:dyDescent="0.25">
      <c r="A417" s="1">
        <v>439</v>
      </c>
      <c r="B417" s="2" t="e" vm="421">
        <v>#VALUE!</v>
      </c>
      <c r="C417" s="1" t="str">
        <f>_FV(Table1[[#This Row],[Company]],"Ticker symbol",TRUE)</f>
        <v>TMK</v>
      </c>
      <c r="D417" s="5">
        <f>_FV(Table1[[#This Row],[Company]],"P/E",TRUE)</f>
        <v>6.9204150000000002</v>
      </c>
      <c r="E417" s="5">
        <f>_FV(Table1[[#This Row],[Company]],"Beta")</f>
        <v>0.92576400000000003</v>
      </c>
      <c r="F417" s="7">
        <f>ABS(_FV(Table1[[#This Row],[Company]],"Change (%)",TRUE)/_FV(Table1[[#This Row],[Company]],"Beta"))</f>
        <v>4.8165623204185952E-3</v>
      </c>
      <c r="G417" s="7">
        <f>_FV(Table1[[#This Row],[Company]],"Change (%)",TRUE)</f>
        <v>4.4590000000000003E-3</v>
      </c>
      <c r="H417" s="7">
        <f>_FV(Table1[[#This Row],[Company]],"Volume")/_FV(Table1[[#This Row],[Company]],"Volume average",TRUE)</f>
        <v>4.3133644584259202E-2</v>
      </c>
      <c r="I417" s="7">
        <f>(Table1[% volume]/(Table1[[#Totals],[% volume]]))</f>
        <v>0.15253672558742096</v>
      </c>
      <c r="J417" s="7">
        <f>_FV(Table1[[#This Row],[Company]],"Volume")/_FV(Table1[[#This Row],[Company]],"Shares outstanding",TRUE)</f>
        <v>1.9996059625649907E-4</v>
      </c>
      <c r="K417" s="7">
        <f>(_FV(Table1[[#This Row],[Company]],"52 week high",TRUE)-_FV(Table1[[#This Row],[Company]],"52 week low",TRUE))/_FV(Table1[[#This Row],[Company]],"Price")</f>
        <v>0.21758679567444503</v>
      </c>
      <c r="L417" s="7">
        <f>(_FV(Table1[[#This Row],[Company]],"High",TRUE)-_FV(Table1[[#This Row],[Company]],"Low",TRUE))/_FV(Table1[[#This Row],[Company]],"Price")</f>
        <v>6.7159931701764762E-3</v>
      </c>
      <c r="M417" s="7">
        <f>(Table1[day range]/Table1[year range])</f>
        <v>3.0865812189380254E-2</v>
      </c>
      <c r="N417" s="9">
        <f>_FV(Table1[[#This Row],[Company]],"Market cap",TRUE)</f>
        <v>9962344868.4092999</v>
      </c>
      <c r="O417" s="9">
        <f>_FV(Table1[[#This Row],[Company]],"Previous close",TRUE)*_FV(Table1[[#This Row],[Company]],"Change (%)",TRUE)*_FV(Table1[[#This Row],[Company]],"Shares outstanding",TRUE)</f>
        <v>44422095.768237129</v>
      </c>
      <c r="P417" s="7">
        <f>(_FV(Table1[[#This Row],[Company]],"Price")-_FV(Table1[[#This Row],[Company]],"52 week low",TRUE))/_FV(Table1[[#This Row],[Company]],"Price",TRUE)</f>
        <v>0.15219123505976084</v>
      </c>
      <c r="Q417" s="3">
        <f>_FV(Table1[[#This Row],[Company]],"52 week low",TRUE)</f>
        <v>74.48</v>
      </c>
      <c r="R417" s="3">
        <f>_FV(Table1[[#This Row],[Company]],"Low")</f>
        <v>87.22</v>
      </c>
      <c r="S417" s="14">
        <f>_FV(Table1[[#This Row],[Company]],"Price")</f>
        <v>87.85</v>
      </c>
      <c r="T417" s="3">
        <f>_FV(Table1[[#This Row],[Company]],"High")</f>
        <v>87.81</v>
      </c>
      <c r="U417" s="3">
        <f>_FV(Table1[[#This Row],[Company]],"52 week high",TRUE)</f>
        <v>93.594999999999999</v>
      </c>
      <c r="V417" s="7">
        <f>(_FV(Table1[[#This Row],[Company]],"52 week high",TRUE)-_FV(Table1[[#This Row],[Company]],"Price"))/_FV(Table1[[#This Row],[Company]],"Price",TRUE)</f>
        <v>6.539556061468417E-2</v>
      </c>
      <c r="W417" s="7">
        <f>((_FV(Table1[[#This Row],[Company]],"Price")-_FV(Table1[[#This Row],[Company]],"52 week low",TRUE))/(Table1[year range]*_FV(Table1[[#This Row],[Company]],"Price")))</f>
        <v>0.69945069317290054</v>
      </c>
      <c r="X417" s="7">
        <f>((_FV(Table1[[#This Row],[Company]],"Price")-_FV(Table1[[#This Row],[Company]],"Low",TRUE))/(_FV(Table1[[#This Row],[Company]],"High",TRUE)-_FV(Table1[[#This Row],[Company]],"Low",TRUE)))</f>
        <v>1.0677966101694776</v>
      </c>
      <c r="Y417" s="3">
        <f>_FV(Table1[[#This Row],[Company]],"Previous close",TRUE)</f>
        <v>87.46</v>
      </c>
      <c r="Z417" s="17">
        <f>_FV(Table1[[#This Row],[Company]],"Change")</f>
        <v>0.39</v>
      </c>
      <c r="AA417" s="3">
        <f>_FV(Table1[[#This Row],[Company]],"Open")</f>
        <v>87.52</v>
      </c>
      <c r="AB417" s="1">
        <v>3.9551000000000003E-2</v>
      </c>
      <c r="AC417" s="6">
        <f>_FV(Table1[[#This Row],[Company]],"Volume")</f>
        <v>22777</v>
      </c>
      <c r="AD417" s="6">
        <f>_FV(Table1[[#This Row],[Company]],"Volume average",TRUE)</f>
        <v>528056.46774193598</v>
      </c>
      <c r="AE417" s="1" t="str">
        <f>_FV(Table1[[#This Row],[Company]],"Year founded",TRUE)</f>
        <v>1979</v>
      </c>
      <c r="AF417" s="6">
        <f>_FV(Table1[[#This Row],[Company]],"Shares outstanding",TRUE)</f>
        <v>113907441.89811701</v>
      </c>
      <c r="AG417" s="1" t="str">
        <f>_FV(Table1[[#This Row],[Company]],"Exchange")</f>
        <v>NYSE</v>
      </c>
      <c r="AH417" s="1" t="str">
        <f>_FV(Table1[[#This Row],[Company]],"Industry")</f>
        <v>Insurance - Life</v>
      </c>
    </row>
    <row r="418" spans="1:34" ht="16.5" x14ac:dyDescent="0.25">
      <c r="A418" s="1">
        <v>485</v>
      </c>
      <c r="B418" s="2" t="e" vm="422">
        <v>#VALUE!</v>
      </c>
      <c r="C418" s="1" t="str">
        <f>_FV(Table1[[#This Row],[Company]],"Ticker symbol",TRUE)</f>
        <v>JWN</v>
      </c>
      <c r="D418" s="5">
        <f>_FV(Table1[[#This Row],[Company]],"P/E",TRUE)</f>
        <v>18.656715999999999</v>
      </c>
      <c r="E418" s="5">
        <f>_FV(Table1[[#This Row],[Company]],"Beta")</f>
        <v>0.82449600000000001</v>
      </c>
      <c r="F418" s="7">
        <f>ABS(_FV(Table1[[#This Row],[Company]],"Change (%)",TRUE)/_FV(Table1[[#This Row],[Company]],"Beta"))</f>
        <v>5.4724340688129466E-3</v>
      </c>
      <c r="G418" s="7">
        <f>_FV(Table1[[#This Row],[Company]],"Change (%)",TRUE)</f>
        <v>4.5119999999999995E-3</v>
      </c>
      <c r="H418" s="7">
        <f>_FV(Table1[[#This Row],[Company]],"Volume")/_FV(Table1[[#This Row],[Company]],"Volume average",TRUE)</f>
        <v>0.20793423061643862</v>
      </c>
      <c r="I418" s="7">
        <f>(Table1[% volume]/(Table1[[#Totals],[% volume]]))</f>
        <v>0.73533333390858269</v>
      </c>
      <c r="J418" s="7">
        <f>_FV(Table1[[#This Row],[Company]],"Volume")/_FV(Table1[[#This Row],[Company]],"Shares outstanding",TRUE)</f>
        <v>2.8700156218927938E-3</v>
      </c>
      <c r="K418" s="7">
        <f>(_FV(Table1[[#This Row],[Company]],"52 week high",TRUE)-_FV(Table1[[#This Row],[Company]],"52 week low",TRUE))/_FV(Table1[[#This Row],[Company]],"Price")</f>
        <v>0.32846874999999998</v>
      </c>
      <c r="L418" s="7">
        <f>(_FV(Table1[[#This Row],[Company]],"High",TRUE)-_FV(Table1[[#This Row],[Company]],"Low",TRUE))/_FV(Table1[[#This Row],[Company]],"Price")</f>
        <v>1.6796874999999989E-2</v>
      </c>
      <c r="M418" s="7">
        <f>(Table1[day range]/Table1[year range])</f>
        <v>5.1136904195604578E-2</v>
      </c>
      <c r="N418" s="9">
        <f>_FV(Table1[[#This Row],[Company]],"Market cap",TRUE)</f>
        <v>8561918859.4499998</v>
      </c>
      <c r="O418" s="9">
        <f>_FV(Table1[[#This Row],[Company]],"Previous close",TRUE)*_FV(Table1[[#This Row],[Company]],"Change (%)",TRUE)*_FV(Table1[[#This Row],[Company]],"Shares outstanding",TRUE)</f>
        <v>38631377.893838346</v>
      </c>
      <c r="P418" s="7">
        <f>(_FV(Table1[[#This Row],[Company]],"Price")-_FV(Table1[[#This Row],[Company]],"52 week low",TRUE))/_FV(Table1[[#This Row],[Company]],"Price",TRUE)</f>
        <v>0.26186718750000004</v>
      </c>
      <c r="Q418" s="3">
        <f>_FV(Table1[[#This Row],[Company]],"52 week low",TRUE)</f>
        <v>37.792400000000001</v>
      </c>
      <c r="R418" s="3">
        <f>_FV(Table1[[#This Row],[Company]],"Low")</f>
        <v>50.67</v>
      </c>
      <c r="S418" s="14">
        <f>_FV(Table1[[#This Row],[Company]],"Price")</f>
        <v>51.2</v>
      </c>
      <c r="T418" s="3">
        <f>_FV(Table1[[#This Row],[Company]],"High")</f>
        <v>51.53</v>
      </c>
      <c r="U418" s="3">
        <f>_FV(Table1[[#This Row],[Company]],"52 week high",TRUE)</f>
        <v>54.61</v>
      </c>
      <c r="V418" s="7">
        <f>(_FV(Table1[[#This Row],[Company]],"52 week high",TRUE)-_FV(Table1[[#This Row],[Company]],"Price"))/_FV(Table1[[#This Row],[Company]],"Price",TRUE)</f>
        <v>6.6601562499999933E-2</v>
      </c>
      <c r="W418" s="7">
        <f>((_FV(Table1[[#This Row],[Company]],"Price")-_FV(Table1[[#This Row],[Company]],"52 week low",TRUE))/(Table1[year range]*_FV(Table1[[#This Row],[Company]],"Price")))</f>
        <v>0.79723622871277733</v>
      </c>
      <c r="X418" s="7">
        <f>((_FV(Table1[[#This Row],[Company]],"Price")-_FV(Table1[[#This Row],[Company]],"Low",TRUE))/(_FV(Table1[[#This Row],[Company]],"High",TRUE)-_FV(Table1[[#This Row],[Company]],"Low",TRUE)))</f>
        <v>0.61627906976744362</v>
      </c>
      <c r="Y418" s="3">
        <f>_FV(Table1[[#This Row],[Company]],"Previous close",TRUE)</f>
        <v>50.97</v>
      </c>
      <c r="Z418" s="17">
        <f>_FV(Table1[[#This Row],[Company]],"Change")</f>
        <v>0.23</v>
      </c>
      <c r="AA418" s="3">
        <f>_FV(Table1[[#This Row],[Company]],"Open")</f>
        <v>50.68</v>
      </c>
      <c r="AB418" s="1">
        <v>2.5770999999999999E-2</v>
      </c>
      <c r="AC418" s="6">
        <f>_FV(Table1[[#This Row],[Company]],"Volume")</f>
        <v>482104</v>
      </c>
      <c r="AD418" s="6">
        <f>_FV(Table1[[#This Row],[Company]],"Volume average",TRUE)</f>
        <v>2318540.8125</v>
      </c>
      <c r="AE418" s="1" t="str">
        <f>_FV(Table1[[#This Row],[Company]],"Year founded",TRUE)</f>
        <v>1946</v>
      </c>
      <c r="AF418" s="6">
        <f>_FV(Table1[[#This Row],[Company]],"Shares outstanding",TRUE)</f>
        <v>167979573.46380201</v>
      </c>
      <c r="AG418" s="1" t="str">
        <f>_FV(Table1[[#This Row],[Company]],"Exchange")</f>
        <v>NYSE</v>
      </c>
      <c r="AH418" s="1" t="str">
        <f>_FV(Table1[[#This Row],[Company]],"Industry")</f>
        <v>Department Stores</v>
      </c>
    </row>
    <row r="419" spans="1:34" ht="16.5" x14ac:dyDescent="0.25">
      <c r="A419" s="1">
        <v>105</v>
      </c>
      <c r="B419" s="2" t="e" vm="423">
        <v>#VALUE!</v>
      </c>
      <c r="C419" s="1" t="str">
        <f>_FV(Table1[[#This Row],[Company]],"Ticker symbol",TRUE)</f>
        <v>BK</v>
      </c>
      <c r="D419" s="5">
        <f>_FV(Table1[[#This Row],[Company]],"P/E",TRUE)</f>
        <v>12.755102000000001</v>
      </c>
      <c r="E419" s="5">
        <f>_FV(Table1[[#This Row],[Company]],"Beta")</f>
        <v>1.0883670000000001</v>
      </c>
      <c r="F419" s="7">
        <f>ABS(_FV(Table1[[#This Row],[Company]],"Change (%)",TRUE)/_FV(Table1[[#This Row],[Company]],"Beta"))</f>
        <v>4.1649553872912352E-3</v>
      </c>
      <c r="G419" s="7">
        <f>_FV(Table1[[#This Row],[Company]],"Change (%)",TRUE)</f>
        <v>4.5329999999999997E-3</v>
      </c>
      <c r="H419" s="7">
        <f>_FV(Table1[[#This Row],[Company]],"Volume")/_FV(Table1[[#This Row],[Company]],"Volume average",TRUE)</f>
        <v>0.1811684536664214</v>
      </c>
      <c r="I419" s="7">
        <f>(Table1[% volume]/(Table1[[#Totals],[% volume]]))</f>
        <v>0.64067951985900851</v>
      </c>
      <c r="J419" s="7">
        <f>_FV(Table1[[#This Row],[Company]],"Volume")/_FV(Table1[[#This Row],[Company]],"Shares outstanding",TRUE)</f>
        <v>8.8030175348939208E-4</v>
      </c>
      <c r="K419" s="7">
        <f>(_FV(Table1[[#This Row],[Company]],"52 week high",TRUE)-_FV(Table1[[#This Row],[Company]],"52 week low",TRUE))/_FV(Table1[[#This Row],[Company]],"Price")</f>
        <v>0.18048505358150033</v>
      </c>
      <c r="L419" s="7">
        <f>(_FV(Table1[[#This Row],[Company]],"High",TRUE)-_FV(Table1[[#This Row],[Company]],"Low",TRUE))/_FV(Table1[[#This Row],[Company]],"Price")</f>
        <v>8.0842263583380293E-3</v>
      </c>
      <c r="M419" s="7">
        <f>(Table1[day range]/Table1[year range])</f>
        <v>4.4791666666666632E-2</v>
      </c>
      <c r="N419" s="9">
        <f>_FV(Table1[[#This Row],[Company]],"Market cap",TRUE)</f>
        <v>53237049811.879997</v>
      </c>
      <c r="O419" s="9">
        <f>_FV(Table1[[#This Row],[Company]],"Previous close",TRUE)*_FV(Table1[[#This Row],[Company]],"Change (%)",TRUE)*_FV(Table1[[#This Row],[Company]],"Shares outstanding",TRUE)</f>
        <v>241323546.79725167</v>
      </c>
      <c r="P419" s="7">
        <f>(_FV(Table1[[#This Row],[Company]],"Price")-_FV(Table1[[#This Row],[Company]],"52 week low",TRUE))/_FV(Table1[[#This Row],[Company]],"Price",TRUE)</f>
        <v>7.1442000376010478E-2</v>
      </c>
      <c r="Q419" s="3">
        <f>_FV(Table1[[#This Row],[Company]],"52 week low",TRUE)</f>
        <v>49.39</v>
      </c>
      <c r="R419" s="3">
        <f>_FV(Table1[[#This Row],[Company]],"Low")</f>
        <v>52.88</v>
      </c>
      <c r="S419" s="14">
        <f>_FV(Table1[[#This Row],[Company]],"Price")</f>
        <v>53.19</v>
      </c>
      <c r="T419" s="3">
        <f>_FV(Table1[[#This Row],[Company]],"High")</f>
        <v>53.31</v>
      </c>
      <c r="U419" s="3">
        <f>_FV(Table1[[#This Row],[Company]],"52 week high",TRUE)</f>
        <v>58.99</v>
      </c>
      <c r="V419" s="7">
        <f>(_FV(Table1[[#This Row],[Company]],"52 week high",TRUE)-_FV(Table1[[#This Row],[Company]],"Price"))/_FV(Table1[[#This Row],[Company]],"Price",TRUE)</f>
        <v>0.10904305320548983</v>
      </c>
      <c r="W419" s="7">
        <f>((_FV(Table1[[#This Row],[Company]],"Price")-_FV(Table1[[#This Row],[Company]],"52 week low",TRUE))/(Table1[year range]*_FV(Table1[[#This Row],[Company]],"Price")))</f>
        <v>0.39583333333333298</v>
      </c>
      <c r="X419" s="7">
        <f>((_FV(Table1[[#This Row],[Company]],"Price")-_FV(Table1[[#This Row],[Company]],"Low",TRUE))/(_FV(Table1[[#This Row],[Company]],"High",TRUE)-_FV(Table1[[#This Row],[Company]],"Low",TRUE)))</f>
        <v>0.72093023255812883</v>
      </c>
      <c r="Y419" s="3">
        <f>_FV(Table1[[#This Row],[Company]],"Previous close",TRUE)</f>
        <v>52.95</v>
      </c>
      <c r="Z419" s="17">
        <f>_FV(Table1[[#This Row],[Company]],"Change")</f>
        <v>0.24</v>
      </c>
      <c r="AA419" s="3">
        <f>_FV(Table1[[#This Row],[Company]],"Open")</f>
        <v>53.04</v>
      </c>
      <c r="AB419" s="1">
        <v>0.22411700000000001</v>
      </c>
      <c r="AC419" s="6">
        <f>_FV(Table1[[#This Row],[Company]],"Volume")</f>
        <v>885074</v>
      </c>
      <c r="AD419" s="6">
        <f>_FV(Table1[[#This Row],[Company]],"Volume average",TRUE)</f>
        <v>4885364.875</v>
      </c>
      <c r="AE419" s="1" t="str">
        <f>_FV(Table1[[#This Row],[Company]],"Year founded",TRUE)</f>
        <v>1784</v>
      </c>
      <c r="AF419" s="6">
        <f>_FV(Table1[[#This Row],[Company]],"Shares outstanding",TRUE)</f>
        <v>1005421148.47743</v>
      </c>
      <c r="AG419" s="1" t="str">
        <f>_FV(Table1[[#This Row],[Company]],"Exchange")</f>
        <v>NYSE</v>
      </c>
      <c r="AH419" s="1" t="str">
        <f>_FV(Table1[[#This Row],[Company]],"Industry")</f>
        <v>Asset Management</v>
      </c>
    </row>
    <row r="420" spans="1:34" ht="16.5" x14ac:dyDescent="0.25">
      <c r="A420" s="1">
        <v>46</v>
      </c>
      <c r="B420" s="2" t="e" vm="424">
        <v>#VALUE!</v>
      </c>
      <c r="C420" s="1" t="str">
        <f>_FV(Table1[[#This Row],[Company]],"Ticker symbol",TRUE)</f>
        <v>UNP</v>
      </c>
      <c r="D420" s="5">
        <f>_FV(Table1[[#This Row],[Company]],"P/E",TRUE)</f>
        <v>10.471204</v>
      </c>
      <c r="E420" s="5">
        <f>_FV(Table1[[#This Row],[Company]],"Beta")</f>
        <v>0.82813199999999998</v>
      </c>
      <c r="F420" s="7">
        <f>ABS(_FV(Table1[[#This Row],[Company]],"Change (%)",TRUE)/_FV(Table1[[#This Row],[Company]],"Beta"))</f>
        <v>5.4773876628363598E-3</v>
      </c>
      <c r="G420" s="7">
        <f>_FV(Table1[[#This Row],[Company]],"Change (%)",TRUE)</f>
        <v>4.5360000000000001E-3</v>
      </c>
      <c r="H420" s="7">
        <f>_FV(Table1[[#This Row],[Company]],"Volume")/_FV(Table1[[#This Row],[Company]],"Volume average",TRUE)</f>
        <v>0.12566246790998625</v>
      </c>
      <c r="I420" s="7">
        <f>(Table1[% volume]/(Table1[[#Totals],[% volume]]))</f>
        <v>0.44438956107174654</v>
      </c>
      <c r="J420" s="7">
        <f>_FV(Table1[[#This Row],[Company]],"Volume")/_FV(Table1[[#This Row],[Company]],"Shares outstanding",TRUE)</f>
        <v>6.0109726230353716E-4</v>
      </c>
      <c r="K420" s="7">
        <f>(_FV(Table1[[#This Row],[Company]],"52 week high",TRUE)-_FV(Table1[[#This Row],[Company]],"52 week low",TRUE))/_FV(Table1[[#This Row],[Company]],"Price")</f>
        <v>0.31920042502324336</v>
      </c>
      <c r="L420" s="7">
        <f>(_FV(Table1[[#This Row],[Company]],"High",TRUE)-_FV(Table1[[#This Row],[Company]],"Low",TRUE))/_FV(Table1[[#This Row],[Company]],"Price")</f>
        <v>7.007570726524007E-3</v>
      </c>
      <c r="M420" s="7">
        <f>(Table1[day range]/Table1[year range])</f>
        <v>2.1953513144644884E-2</v>
      </c>
      <c r="N420" s="9">
        <f>_FV(Table1[[#This Row],[Company]],"Market cap",TRUE)</f>
        <v>111279124685.52</v>
      </c>
      <c r="O420" s="9">
        <f>_FV(Table1[[#This Row],[Company]],"Previous close",TRUE)*_FV(Table1[[#This Row],[Company]],"Change (%)",TRUE)*_FV(Table1[[#This Row],[Company]],"Shares outstanding",TRUE)</f>
        <v>504762109.57351846</v>
      </c>
      <c r="P420" s="7">
        <f>(_FV(Table1[[#This Row],[Company]],"Price")-_FV(Table1[[#This Row],[Company]],"52 week low",TRUE))/_FV(Table1[[#This Row],[Company]],"Price",TRUE)</f>
        <v>0.31923230176650286</v>
      </c>
      <c r="Q420" s="3">
        <f>_FV(Table1[[#This Row],[Company]],"52 week low",TRUE)</f>
        <v>102.51</v>
      </c>
      <c r="R420" s="3">
        <f>_FV(Table1[[#This Row],[Company]],"Low")</f>
        <v>149.52000000000001</v>
      </c>
      <c r="S420" s="14">
        <f>_FV(Table1[[#This Row],[Company]],"Price")</f>
        <v>150.58000000000001</v>
      </c>
      <c r="T420" s="3">
        <f>_FV(Table1[[#This Row],[Company]],"High")</f>
        <v>150.5752</v>
      </c>
      <c r="U420" s="3">
        <f>_FV(Table1[[#This Row],[Company]],"52 week high",TRUE)</f>
        <v>150.5752</v>
      </c>
      <c r="V420" s="7">
        <f>(_FV(Table1[[#This Row],[Company]],"52 week high",TRUE)-_FV(Table1[[#This Row],[Company]],"Price"))/_FV(Table1[[#This Row],[Company]],"Price",TRUE)</f>
        <v>-3.1876743259511451E-5</v>
      </c>
      <c r="W420" s="7">
        <f>((_FV(Table1[[#This Row],[Company]],"Price")-_FV(Table1[[#This Row],[Company]],"52 week low",TRUE))/(Table1[year range]*_FV(Table1[[#This Row],[Company]],"Price")))</f>
        <v>1.0000998643509238</v>
      </c>
      <c r="X420" s="7">
        <f>((_FV(Table1[[#This Row],[Company]],"Price")-_FV(Table1[[#This Row],[Company]],"Low",TRUE))/(_FV(Table1[[#This Row],[Company]],"High",TRUE)-_FV(Table1[[#This Row],[Company]],"Low",TRUE)))</f>
        <v>1.0045489006823516</v>
      </c>
      <c r="Y420" s="3">
        <f>_FV(Table1[[#This Row],[Company]],"Previous close",TRUE)</f>
        <v>149.9</v>
      </c>
      <c r="Z420" s="17">
        <f>_FV(Table1[[#This Row],[Company]],"Change")</f>
        <v>0.68</v>
      </c>
      <c r="AA420" s="3">
        <f>_FV(Table1[[#This Row],[Company]],"Open")</f>
        <v>149.52000000000001</v>
      </c>
      <c r="AB420" s="1">
        <v>0.475825</v>
      </c>
      <c r="AC420" s="6">
        <f>_FV(Table1[[#This Row],[Company]],"Volume")</f>
        <v>446228</v>
      </c>
      <c r="AD420" s="6">
        <f>_FV(Table1[[#This Row],[Company]],"Volume average",TRUE)</f>
        <v>3551004.58730159</v>
      </c>
      <c r="AE420" s="1" t="str">
        <f>_FV(Table1[[#This Row],[Company]],"Year founded",TRUE)</f>
        <v>1969</v>
      </c>
      <c r="AF420" s="6">
        <f>_FV(Table1[[#This Row],[Company]],"Shares outstanding",TRUE)</f>
        <v>742355735.06017303</v>
      </c>
      <c r="AG420" s="1" t="str">
        <f>_FV(Table1[[#This Row],[Company]],"Exchange")</f>
        <v>NYSE</v>
      </c>
      <c r="AH420" s="1" t="str">
        <f>_FV(Table1[[#This Row],[Company]],"Industry")</f>
        <v>Railroads</v>
      </c>
    </row>
    <row r="421" spans="1:34" ht="16.5" x14ac:dyDescent="0.25">
      <c r="A421" s="1">
        <v>350</v>
      </c>
      <c r="B421" s="2" t="e" vm="425">
        <v>#VALUE!</v>
      </c>
      <c r="C421" s="1" t="str">
        <f>_FV(Table1[[#This Row],[Company]],"Ticker symbol",TRUE)</f>
        <v>WYNN</v>
      </c>
      <c r="D421" s="5">
        <f>_FV(Table1[[#This Row],[Company]],"P/E",TRUE)</f>
        <v>35.587189000000002</v>
      </c>
      <c r="E421" s="5">
        <f>_FV(Table1[[#This Row],[Company]],"Beta")</f>
        <v>1.3987890000000001</v>
      </c>
      <c r="F421" s="7">
        <f>ABS(_FV(Table1[[#This Row],[Company]],"Change (%)",TRUE)/_FV(Table1[[#This Row],[Company]],"Beta"))</f>
        <v>3.4050882584864476E-3</v>
      </c>
      <c r="G421" s="7">
        <f>_FV(Table1[[#This Row],[Company]],"Change (%)",TRUE)</f>
        <v>4.7629999999999999E-3</v>
      </c>
      <c r="H421" s="7">
        <f>_FV(Table1[[#This Row],[Company]],"Volume")/_FV(Table1[[#This Row],[Company]],"Volume average",TRUE)</f>
        <v>0.65883506734479169</v>
      </c>
      <c r="I421" s="7">
        <f>(Table1[% volume]/(Table1[[#Totals],[% volume]]))</f>
        <v>2.3298876049907635</v>
      </c>
      <c r="J421" s="7">
        <f>_FV(Table1[[#This Row],[Company]],"Volume")/_FV(Table1[[#This Row],[Company]],"Shares outstanding",TRUE)</f>
        <v>1.1368662772676277E-2</v>
      </c>
      <c r="K421" s="7">
        <f>(_FV(Table1[[#This Row],[Company]],"52 week high",TRUE)-_FV(Table1[[#This Row],[Company]],"52 week low",TRUE))/_FV(Table1[[#This Row],[Company]],"Price")</f>
        <v>0.51633010843451721</v>
      </c>
      <c r="L421" s="7">
        <f>(_FV(Table1[[#This Row],[Company]],"High",TRUE)-_FV(Table1[[#This Row],[Company]],"Low",TRUE))/_FV(Table1[[#This Row],[Company]],"Price")</f>
        <v>2.8504642555678115E-2</v>
      </c>
      <c r="M421" s="7">
        <f>(Table1[day range]/Table1[year range])</f>
        <v>5.5206237424547118E-2</v>
      </c>
      <c r="N421" s="9">
        <f>_FV(Table1[[#This Row],[Company]],"Market cap",TRUE)</f>
        <v>16786471286.549999</v>
      </c>
      <c r="O421" s="9">
        <f>_FV(Table1[[#This Row],[Company]],"Previous close",TRUE)*_FV(Table1[[#This Row],[Company]],"Change (%)",TRUE)*_FV(Table1[[#This Row],[Company]],"Shares outstanding",TRUE)</f>
        <v>79953962.737837553</v>
      </c>
      <c r="P421" s="7">
        <f>(_FV(Table1[[#This Row],[Company]],"Price")-_FV(Table1[[#This Row],[Company]],"52 week low",TRUE))/_FV(Table1[[#This Row],[Company]],"Price",TRUE)</f>
        <v>0.19414323745211345</v>
      </c>
      <c r="Q421" s="3">
        <f>_FV(Table1[[#This Row],[Company]],"52 week low",TRUE)</f>
        <v>124.11</v>
      </c>
      <c r="R421" s="3">
        <f>_FV(Table1[[#This Row],[Company]],"Low")</f>
        <v>152.36000000000001</v>
      </c>
      <c r="S421" s="14">
        <f>_FV(Table1[[#This Row],[Company]],"Price")</f>
        <v>154.01</v>
      </c>
      <c r="T421" s="3">
        <f>_FV(Table1[[#This Row],[Company]],"High")</f>
        <v>156.75</v>
      </c>
      <c r="U421" s="3">
        <f>_FV(Table1[[#This Row],[Company]],"52 week high",TRUE)</f>
        <v>203.63</v>
      </c>
      <c r="V421" s="7">
        <f>(_FV(Table1[[#This Row],[Company]],"52 week high",TRUE)-_FV(Table1[[#This Row],[Company]],"Price"))/_FV(Table1[[#This Row],[Company]],"Price",TRUE)</f>
        <v>0.32218687098240378</v>
      </c>
      <c r="W421" s="7">
        <f>((_FV(Table1[[#This Row],[Company]],"Price")-_FV(Table1[[#This Row],[Company]],"52 week low",TRUE))/(Table1[year range]*_FV(Table1[[#This Row],[Company]],"Price")))</f>
        <v>0.37600603621730372</v>
      </c>
      <c r="X421" s="7">
        <f>((_FV(Table1[[#This Row],[Company]],"Price")-_FV(Table1[[#This Row],[Company]],"Low",TRUE))/(_FV(Table1[[#This Row],[Company]],"High",TRUE)-_FV(Table1[[#This Row],[Company]],"Low",TRUE)))</f>
        <v>0.37585421412300285</v>
      </c>
      <c r="Y421" s="3">
        <f>_FV(Table1[[#This Row],[Company]],"Previous close",TRUE)</f>
        <v>153.28</v>
      </c>
      <c r="Z421" s="17">
        <f>_FV(Table1[[#This Row],[Company]],"Change")</f>
        <v>0.73</v>
      </c>
      <c r="AA421" s="3">
        <f>_FV(Table1[[#This Row],[Company]],"Open")</f>
        <v>153.28</v>
      </c>
      <c r="AB421" s="1">
        <v>5.7848999999999998E-2</v>
      </c>
      <c r="AC421" s="6">
        <f>_FV(Table1[[#This Row],[Company]],"Volume")</f>
        <v>1245040</v>
      </c>
      <c r="AD421" s="6">
        <f>_FV(Table1[[#This Row],[Company]],"Volume average",TRUE)</f>
        <v>1889759.76190476</v>
      </c>
      <c r="AE421" s="1" t="str">
        <f>_FV(Table1[[#This Row],[Company]],"Year founded",TRUE)</f>
        <v>2002</v>
      </c>
      <c r="AF421" s="6">
        <f>_FV(Table1[[#This Row],[Company]],"Shares outstanding",TRUE)</f>
        <v>109515078.852753</v>
      </c>
      <c r="AG421" s="1" t="str">
        <f>_FV(Table1[[#This Row],[Company]],"Exchange")</f>
        <v>NASDAQ</v>
      </c>
      <c r="AH421" s="1" t="str">
        <f>_FV(Table1[[#This Row],[Company]],"Industry")</f>
        <v>Resorts &amp; Casinos</v>
      </c>
    </row>
    <row r="422" spans="1:34" ht="16.5" x14ac:dyDescent="0.25">
      <c r="A422" s="1">
        <v>290</v>
      </c>
      <c r="B422" s="2" t="e" vm="426">
        <v>#VALUE!</v>
      </c>
      <c r="C422" s="1" t="str">
        <f>_FV(Table1[[#This Row],[Company]],"Ticker symbol",TRUE)</f>
        <v>VRSK</v>
      </c>
      <c r="D422" s="5">
        <f>_FV(Table1[[#This Row],[Company]],"P/E",TRUE)</f>
        <v>31.545741</v>
      </c>
      <c r="E422" s="5">
        <f>_FV(Table1[[#This Row],[Company]],"Beta")</f>
        <v>0.65935600000000005</v>
      </c>
      <c r="F422" s="7">
        <f>ABS(_FV(Table1[[#This Row],[Company]],"Change (%)",TRUE)/_FV(Table1[[#This Row],[Company]],"Beta"))</f>
        <v>7.3116798815814213E-3</v>
      </c>
      <c r="G422" s="7">
        <f>_FV(Table1[[#This Row],[Company]],"Change (%)",TRUE)</f>
        <v>4.8209999999999998E-3</v>
      </c>
      <c r="H422" s="7">
        <f>_FV(Table1[[#This Row],[Company]],"Volume")/_FV(Table1[[#This Row],[Company]],"Volume average",TRUE)</f>
        <v>0.21153351706387602</v>
      </c>
      <c r="I422" s="7">
        <f>(Table1[% volume]/(Table1[[#Totals],[% volume]]))</f>
        <v>0.74806175911899575</v>
      </c>
      <c r="J422" s="7">
        <f>_FV(Table1[[#This Row],[Company]],"Volume")/_FV(Table1[[#This Row],[Company]],"Shares outstanding",TRUE)</f>
        <v>9.8852526327583784E-4</v>
      </c>
      <c r="K422" s="7">
        <f>(_FV(Table1[[#This Row],[Company]],"52 week high",TRUE)-_FV(Table1[[#This Row],[Company]],"52 week low",TRUE))/_FV(Table1[[#This Row],[Company]],"Price")</f>
        <v>0.32339587081298721</v>
      </c>
      <c r="L422" s="7">
        <f>(_FV(Table1[[#This Row],[Company]],"High",TRUE)-_FV(Table1[[#This Row],[Company]],"Low",TRUE))/_FV(Table1[[#This Row],[Company]],"Price")</f>
        <v>7.0247579885204586E-3</v>
      </c>
      <c r="M422" s="7">
        <f>(Table1[day range]/Table1[year range])</f>
        <v>2.1721854304635583E-2</v>
      </c>
      <c r="N422" s="9">
        <f>_FV(Table1[[#This Row],[Company]],"Market cap",TRUE)</f>
        <v>19195118217.939999</v>
      </c>
      <c r="O422" s="9">
        <f>_FV(Table1[[#This Row],[Company]],"Previous close",TRUE)*_FV(Table1[[#This Row],[Company]],"Change (%)",TRUE)*_FV(Table1[[#This Row],[Company]],"Shares outstanding",TRUE)</f>
        <v>92539664.928688884</v>
      </c>
      <c r="P422" s="7">
        <f>(_FV(Table1[[#This Row],[Company]],"Price")-_FV(Table1[[#This Row],[Company]],"52 week low",TRUE))/_FV(Table1[[#This Row],[Company]],"Price",TRUE)</f>
        <v>0.32348153859333506</v>
      </c>
      <c r="Q422" s="3">
        <f>_FV(Table1[[#This Row],[Company]],"52 week low",TRUE)</f>
        <v>78.97</v>
      </c>
      <c r="R422" s="3">
        <f>_FV(Table1[[#This Row],[Company]],"Low")</f>
        <v>115.9</v>
      </c>
      <c r="S422" s="14">
        <f>_FV(Table1[[#This Row],[Company]],"Price")</f>
        <v>116.73</v>
      </c>
      <c r="T422" s="3">
        <f>_FV(Table1[[#This Row],[Company]],"High")</f>
        <v>116.72</v>
      </c>
      <c r="U422" s="3">
        <f>_FV(Table1[[#This Row],[Company]],"52 week high",TRUE)</f>
        <v>116.72</v>
      </c>
      <c r="V422" s="7">
        <f>(_FV(Table1[[#This Row],[Company]],"52 week high",TRUE)-_FV(Table1[[#This Row],[Company]],"Price"))/_FV(Table1[[#This Row],[Company]],"Price",TRUE)</f>
        <v>-8.566778034785501E-5</v>
      </c>
      <c r="W422" s="7">
        <f>((_FV(Table1[[#This Row],[Company]],"Price")-_FV(Table1[[#This Row],[Company]],"52 week low",TRUE))/(Table1[year range]*_FV(Table1[[#This Row],[Company]],"Price")))</f>
        <v>1.0002649006622517</v>
      </c>
      <c r="X422" s="7">
        <f>((_FV(Table1[[#This Row],[Company]],"Price")-_FV(Table1[[#This Row],[Company]],"Low",TRUE))/(_FV(Table1[[#This Row],[Company]],"High",TRUE)-_FV(Table1[[#This Row],[Company]],"Low",TRUE)))</f>
        <v>1.012195121951226</v>
      </c>
      <c r="Y422" s="3">
        <f>_FV(Table1[[#This Row],[Company]],"Previous close",TRUE)</f>
        <v>116.17</v>
      </c>
      <c r="Z422" s="17">
        <f>_FV(Table1[[#This Row],[Company]],"Change")</f>
        <v>0.56000000000000005</v>
      </c>
      <c r="AA422" s="3">
        <f>_FV(Table1[[#This Row],[Company]],"Open")</f>
        <v>115.92</v>
      </c>
      <c r="AB422" s="1">
        <v>7.2840000000000002E-2</v>
      </c>
      <c r="AC422" s="6">
        <f>_FV(Table1[[#This Row],[Company]],"Volume")</f>
        <v>163337</v>
      </c>
      <c r="AD422" s="6">
        <f>_FV(Table1[[#This Row],[Company]],"Volume average",TRUE)</f>
        <v>772156.59375</v>
      </c>
      <c r="AE422" s="1" t="str">
        <f>_FV(Table1[[#This Row],[Company]],"Year founded",TRUE)</f>
        <v>1971</v>
      </c>
      <c r="AF422" s="6">
        <f>_FV(Table1[[#This Row],[Company]],"Shares outstanding",TRUE)</f>
        <v>165233005.23319301</v>
      </c>
      <c r="AG422" s="1" t="str">
        <f>_FV(Table1[[#This Row],[Company]],"Exchange")</f>
        <v>NASDAQ</v>
      </c>
      <c r="AH422" s="1" t="str">
        <f>_FV(Table1[[#This Row],[Company]],"Industry")</f>
        <v>Business Services</v>
      </c>
    </row>
    <row r="423" spans="1:34" ht="16.5" x14ac:dyDescent="0.25">
      <c r="A423" s="1">
        <v>369</v>
      </c>
      <c r="B423" s="2" t="e" vm="427">
        <v>#VALUE!</v>
      </c>
      <c r="C423" s="1" t="str">
        <f>_FV(Table1[[#This Row],[Company]],"Ticker symbol",TRUE)</f>
        <v>AJG</v>
      </c>
      <c r="D423" s="5">
        <f>_FV(Table1[[#This Row],[Company]],"P/E",TRUE)</f>
        <v>23.923445000000001</v>
      </c>
      <c r="E423" s="5">
        <f>_FV(Table1[[#This Row],[Company]],"Beta")</f>
        <v>1.1853089999999999</v>
      </c>
      <c r="F423" s="7">
        <f>ABS(_FV(Table1[[#This Row],[Company]],"Change (%)",TRUE)/_FV(Table1[[#This Row],[Company]],"Beta"))</f>
        <v>4.1246628516277192E-3</v>
      </c>
      <c r="G423" s="7">
        <f>_FV(Table1[[#This Row],[Company]],"Change (%)",TRUE)</f>
        <v>4.8890000000000001E-3</v>
      </c>
      <c r="H423" s="7">
        <f>_FV(Table1[[#This Row],[Company]],"Volume")/_FV(Table1[[#This Row],[Company]],"Volume average",TRUE)</f>
        <v>0.18313404585577522</v>
      </c>
      <c r="I423" s="7">
        <f>(Table1[% volume]/(Table1[[#Totals],[% volume]]))</f>
        <v>0.64763059017300784</v>
      </c>
      <c r="J423" s="7">
        <f>_FV(Table1[[#This Row],[Company]],"Volume")/_FV(Table1[[#This Row],[Company]],"Shares outstanding",TRUE)</f>
        <v>8.9469080216296112E-4</v>
      </c>
      <c r="K423" s="7">
        <f>(_FV(Table1[[#This Row],[Company]],"52 week high",TRUE)-_FV(Table1[[#This Row],[Company]],"52 week low",TRUE))/_FV(Table1[[#This Row],[Company]],"Price")</f>
        <v>0.22129552404781766</v>
      </c>
      <c r="L423" s="7">
        <f>(_FV(Table1[[#This Row],[Company]],"High",TRUE)-_FV(Table1[[#This Row],[Company]],"Low",TRUE))/_FV(Table1[[#This Row],[Company]],"Price")</f>
        <v>8.0622741173199657E-3</v>
      </c>
      <c r="M423" s="7">
        <f>(Table1[day range]/Table1[year range])</f>
        <v>3.6432160804019988E-2</v>
      </c>
      <c r="N423" s="9">
        <f>_FV(Table1[[#This Row],[Company]],"Market cap",TRUE)</f>
        <v>13117019960</v>
      </c>
      <c r="O423" s="9">
        <f>_FV(Table1[[#This Row],[Company]],"Previous close",TRUE)*_FV(Table1[[#This Row],[Company]],"Change (%)",TRUE)*_FV(Table1[[#This Row],[Company]],"Shares outstanding",TRUE)</f>
        <v>64129110.584440157</v>
      </c>
      <c r="P423" s="7">
        <f>(_FV(Table1[[#This Row],[Company]],"Price")-_FV(Table1[[#This Row],[Company]],"52 week low",TRUE))/_FV(Table1[[#This Row],[Company]],"Price",TRUE)</f>
        <v>0.20503197108701696</v>
      </c>
      <c r="Q423" s="3">
        <f>_FV(Table1[[#This Row],[Company]],"52 week low",TRUE)</f>
        <v>57.19</v>
      </c>
      <c r="R423" s="3">
        <f>_FV(Table1[[#This Row],[Company]],"Low")</f>
        <v>71.3</v>
      </c>
      <c r="S423" s="14">
        <f>_FV(Table1[[#This Row],[Company]],"Price")</f>
        <v>71.94</v>
      </c>
      <c r="T423" s="3">
        <f>_FV(Table1[[#This Row],[Company]],"High")</f>
        <v>71.88</v>
      </c>
      <c r="U423" s="3">
        <f>_FV(Table1[[#This Row],[Company]],"52 week high",TRUE)</f>
        <v>73.11</v>
      </c>
      <c r="V423" s="7">
        <f>(_FV(Table1[[#This Row],[Company]],"52 week high",TRUE)-_FV(Table1[[#This Row],[Company]],"Price"))/_FV(Table1[[#This Row],[Company]],"Price",TRUE)</f>
        <v>1.6263552960800693E-2</v>
      </c>
      <c r="W423" s="7">
        <f>((_FV(Table1[[#This Row],[Company]],"Price")-_FV(Table1[[#This Row],[Company]],"52 week low",TRUE))/(Table1[year range]*_FV(Table1[[#This Row],[Company]],"Price")))</f>
        <v>0.92650753768844207</v>
      </c>
      <c r="X423" s="7">
        <f>((_FV(Table1[[#This Row],[Company]],"Price")-_FV(Table1[[#This Row],[Company]],"Low",TRUE))/(_FV(Table1[[#This Row],[Company]],"High",TRUE)-_FV(Table1[[#This Row],[Company]],"Low",TRUE)))</f>
        <v>1.1034482758620732</v>
      </c>
      <c r="Y423" s="3">
        <f>_FV(Table1[[#This Row],[Company]],"Previous close",TRUE)</f>
        <v>71.59</v>
      </c>
      <c r="Z423" s="17">
        <f>_FV(Table1[[#This Row],[Company]],"Change")</f>
        <v>0.35</v>
      </c>
      <c r="AA423" s="3">
        <f>_FV(Table1[[#This Row],[Company]],"Open")</f>
        <v>71.62</v>
      </c>
      <c r="AB423" s="1">
        <v>5.3892000000000002E-2</v>
      </c>
      <c r="AC423" s="6">
        <f>_FV(Table1[[#This Row],[Company]],"Volume")</f>
        <v>163929</v>
      </c>
      <c r="AD423" s="6">
        <f>_FV(Table1[[#This Row],[Company]],"Volume average",TRUE)</f>
        <v>895131.20967741904</v>
      </c>
      <c r="AE423" s="1" t="str">
        <f>_FV(Table1[[#This Row],[Company]],"Year founded",TRUE)</f>
        <v>1927</v>
      </c>
      <c r="AF423" s="6">
        <f>_FV(Table1[[#This Row],[Company]],"Shares outstanding",TRUE)</f>
        <v>183224192.76435301</v>
      </c>
      <c r="AG423" s="1" t="str">
        <f>_FV(Table1[[#This Row],[Company]],"Exchange")</f>
        <v>NYSE</v>
      </c>
      <c r="AH423" s="1" t="str">
        <f>_FV(Table1[[#This Row],[Company]],"Industry")</f>
        <v>Insurance Brokers</v>
      </c>
    </row>
    <row r="424" spans="1:34" ht="16.5" x14ac:dyDescent="0.25">
      <c r="A424" s="1">
        <v>441</v>
      </c>
      <c r="B424" s="2" t="e" vm="428">
        <v>#VALUE!</v>
      </c>
      <c r="C424" s="1" t="str">
        <f>_FV(Table1[[#This Row],[Company]],"Ticker symbol",TRUE)</f>
        <v>WU</v>
      </c>
      <c r="D424" s="5">
        <f>_FV(Table1[[#This Row],[Company]],"P/E",TRUE)</f>
        <v>43.103448</v>
      </c>
      <c r="E424" s="5">
        <f>_FV(Table1[[#This Row],[Company]],"Beta")</f>
        <v>1.000626</v>
      </c>
      <c r="F424" s="7">
        <f>ABS(_FV(Table1[[#This Row],[Company]],"Change (%)",TRUE)/_FV(Table1[[#This Row],[Company]],"Beta"))</f>
        <v>4.9538988593140687E-3</v>
      </c>
      <c r="G424" s="7">
        <f>_FV(Table1[[#This Row],[Company]],"Change (%)",TRUE)</f>
        <v>4.9569999999999996E-3</v>
      </c>
      <c r="H424" s="7">
        <f>_FV(Table1[[#This Row],[Company]],"Volume")/_FV(Table1[[#This Row],[Company]],"Volume average",TRUE)</f>
        <v>0.29255498149273768</v>
      </c>
      <c r="I424" s="7">
        <f>(Table1[% volume]/(Table1[[#Totals],[% volume]]))</f>
        <v>1.0345840088707903</v>
      </c>
      <c r="J424" s="7">
        <f>_FV(Table1[[#This Row],[Company]],"Volume")/_FV(Table1[[#This Row],[Company]],"Shares outstanding",TRUE)</f>
        <v>2.8266626030708461E-3</v>
      </c>
      <c r="K424" s="7">
        <f>(_FV(Table1[[#This Row],[Company]],"52 week high",TRUE)-_FV(Table1[[#This Row],[Company]],"52 week low",TRUE))/_FV(Table1[[#This Row],[Company]],"Price")</f>
        <v>0.19885773624091388</v>
      </c>
      <c r="L424" s="7">
        <f>(_FV(Table1[[#This Row],[Company]],"High",TRUE)-_FV(Table1[[#This Row],[Company]],"Low",TRUE))/_FV(Table1[[#This Row],[Company]],"Price")</f>
        <v>4.1536863966771462E-3</v>
      </c>
      <c r="M424" s="7">
        <f>(Table1[day range]/Table1[year range])</f>
        <v>2.0887728459530498E-2</v>
      </c>
      <c r="N424" s="9">
        <f>_FV(Table1[[#This Row],[Company]],"Market cap",TRUE)</f>
        <v>8580503758.6199999</v>
      </c>
      <c r="O424" s="9">
        <f>_FV(Table1[[#This Row],[Company]],"Previous close",TRUE)*_FV(Table1[[#This Row],[Company]],"Change (%)",TRUE)*_FV(Table1[[#This Row],[Company]],"Shares outstanding",TRUE)</f>
        <v>42533557.13147936</v>
      </c>
      <c r="P424" s="7">
        <f>(_FV(Table1[[#This Row],[Company]],"Price")-_FV(Table1[[#This Row],[Company]],"52 week low",TRUE))/_FV(Table1[[#This Row],[Company]],"Price",TRUE)</f>
        <v>4.5690550363447692E-2</v>
      </c>
      <c r="Q424" s="3">
        <f>_FV(Table1[[#This Row],[Company]],"52 week low",TRUE)</f>
        <v>18.38</v>
      </c>
      <c r="R424" s="3">
        <f>_FV(Table1[[#This Row],[Company]],"Low")</f>
        <v>19.149999999999999</v>
      </c>
      <c r="S424" s="14">
        <f>_FV(Table1[[#This Row],[Company]],"Price")</f>
        <v>19.260000000000002</v>
      </c>
      <c r="T424" s="3">
        <f>_FV(Table1[[#This Row],[Company]],"High")</f>
        <v>19.23</v>
      </c>
      <c r="U424" s="3">
        <f>_FV(Table1[[#This Row],[Company]],"52 week high",TRUE)</f>
        <v>22.21</v>
      </c>
      <c r="V424" s="7">
        <f>(_FV(Table1[[#This Row],[Company]],"52 week high",TRUE)-_FV(Table1[[#This Row],[Company]],"Price"))/_FV(Table1[[#This Row],[Company]],"Price",TRUE)</f>
        <v>0.15316718587746619</v>
      </c>
      <c r="W424" s="7">
        <f>((_FV(Table1[[#This Row],[Company]],"Price")-_FV(Table1[[#This Row],[Company]],"52 week low",TRUE))/(Table1[year range]*_FV(Table1[[#This Row],[Company]],"Price")))</f>
        <v>0.22976501305483085</v>
      </c>
      <c r="X424" s="7">
        <f>((_FV(Table1[[#This Row],[Company]],"Price")-_FV(Table1[[#This Row],[Company]],"Low",TRUE))/(_FV(Table1[[#This Row],[Company]],"High",TRUE)-_FV(Table1[[#This Row],[Company]],"Low",TRUE)))</f>
        <v>1.3750000000000056</v>
      </c>
      <c r="Y424" s="3">
        <f>_FV(Table1[[#This Row],[Company]],"Previous close",TRUE)</f>
        <v>19.164999999999999</v>
      </c>
      <c r="Z424" s="17">
        <f>_FV(Table1[[#This Row],[Company]],"Change")</f>
        <v>9.5000000000000001E-2</v>
      </c>
      <c r="AA424" s="3">
        <f>_FV(Table1[[#This Row],[Company]],"Open")</f>
        <v>19.190000000000001</v>
      </c>
      <c r="AB424" s="1">
        <v>3.8905000000000002E-2</v>
      </c>
      <c r="AC424" s="6">
        <f>_FV(Table1[[#This Row],[Company]],"Volume")</f>
        <v>1265546</v>
      </c>
      <c r="AD424" s="6">
        <f>_FV(Table1[[#This Row],[Company]],"Volume average",TRUE)</f>
        <v>4325839.859375</v>
      </c>
      <c r="AE424" s="1" t="str">
        <f>_FV(Table1[[#This Row],[Company]],"Year founded",TRUE)</f>
        <v>2006</v>
      </c>
      <c r="AF424" s="6">
        <f>_FV(Table1[[#This Row],[Company]],"Shares outstanding",TRUE)</f>
        <v>447717388.91834098</v>
      </c>
      <c r="AG424" s="1" t="str">
        <f>_FV(Table1[[#This Row],[Company]],"Exchange")</f>
        <v>NYSE</v>
      </c>
      <c r="AH424" s="1" t="str">
        <f>_FV(Table1[[#This Row],[Company]],"Industry")</f>
        <v>Credit Services</v>
      </c>
    </row>
    <row r="425" spans="1:34" ht="16.5" x14ac:dyDescent="0.25">
      <c r="A425" s="1">
        <v>502</v>
      </c>
      <c r="B425" s="2" t="e" vm="429">
        <v>#VALUE!</v>
      </c>
      <c r="C425" s="1" t="str">
        <f>_FV(Table1[[#This Row],[Company]],"Ticker symbol",TRUE)</f>
        <v>UAA</v>
      </c>
      <c r="D425" s="5">
        <f>_FV(Table1[[#This Row],[Company]],"P/E",TRUE)</f>
        <v>51.813471999999997</v>
      </c>
      <c r="E425" s="5">
        <f>_FV(Table1[[#This Row],[Company]],"Beta")</f>
        <v>-0.445189</v>
      </c>
      <c r="F425" s="7">
        <f>ABS(_FV(Table1[[#This Row],[Company]],"Change (%)",TRUE)/_FV(Table1[[#This Row],[Company]],"Beta"))</f>
        <v>1.1294079593161557E-2</v>
      </c>
      <c r="G425" s="7">
        <f>_FV(Table1[[#This Row],[Company]],"Change (%)",TRUE)</f>
        <v>5.0280000000000004E-3</v>
      </c>
      <c r="H425" s="7">
        <f>_FV(Table1[[#This Row],[Company]],"Volume")/_FV(Table1[[#This Row],[Company]],"Volume average",TRUE)</f>
        <v>0.17159892966318135</v>
      </c>
      <c r="I425" s="7">
        <f>(Table1[% volume]/(Table1[[#Totals],[% volume]]))</f>
        <v>0.60683809813465095</v>
      </c>
      <c r="J425" s="7">
        <f>_FV(Table1[[#This Row],[Company]],"Volume")/_FV(Table1[[#This Row],[Company]],"Shares outstanding",TRUE)</f>
        <v>1.7657058546530699E-3</v>
      </c>
      <c r="K425" s="7">
        <f>(_FV(Table1[[#This Row],[Company]],"52 week high",TRUE)-_FV(Table1[[#This Row],[Company]],"52 week low",TRUE))/_FV(Table1[[#This Row],[Company]],"Price")</f>
        <v>0.66506753376688355</v>
      </c>
      <c r="L425" s="7">
        <f>(_FV(Table1[[#This Row],[Company]],"High",TRUE)-_FV(Table1[[#This Row],[Company]],"Low",TRUE))/_FV(Table1[[#This Row],[Company]],"Price")</f>
        <v>1.1005502751375632E-2</v>
      </c>
      <c r="M425" s="7">
        <f>(Table1[day range]/Table1[year range])</f>
        <v>1.6547947678398071E-2</v>
      </c>
      <c r="N425" s="9">
        <f>_FV(Table1[[#This Row],[Company]],"Market cap",TRUE)</f>
        <v>8898788260</v>
      </c>
      <c r="O425" s="9">
        <f>_FV(Table1[[#This Row],[Company]],"Previous close",TRUE)*_FV(Table1[[#This Row],[Company]],"Change (%)",TRUE)*_FV(Table1[[#This Row],[Company]],"Shares outstanding",TRUE)</f>
        <v>44743107.371279992</v>
      </c>
      <c r="P425" s="7">
        <f>(_FV(Table1[[#This Row],[Company]],"Price")-_FV(Table1[[#This Row],[Company]],"52 week low",TRUE))/_FV(Table1[[#This Row],[Company]],"Price",TRUE)</f>
        <v>0.42971485742871429</v>
      </c>
      <c r="Q425" s="3">
        <f>_FV(Table1[[#This Row],[Company]],"52 week low",TRUE)</f>
        <v>11.4</v>
      </c>
      <c r="R425" s="3">
        <f>_FV(Table1[[#This Row],[Company]],"Low")</f>
        <v>19.89</v>
      </c>
      <c r="S425" s="14">
        <f>_FV(Table1[[#This Row],[Company]],"Price")</f>
        <v>19.989999999999998</v>
      </c>
      <c r="T425" s="3">
        <f>_FV(Table1[[#This Row],[Company]],"High")</f>
        <v>20.11</v>
      </c>
      <c r="U425" s="3">
        <f>_FV(Table1[[#This Row],[Company]],"52 week high",TRUE)</f>
        <v>24.694700000000001</v>
      </c>
      <c r="V425" s="7">
        <f>(_FV(Table1[[#This Row],[Company]],"52 week high",TRUE)-_FV(Table1[[#This Row],[Company]],"Price"))/_FV(Table1[[#This Row],[Company]],"Price",TRUE)</f>
        <v>0.23535267633816923</v>
      </c>
      <c r="W425" s="7">
        <f>((_FV(Table1[[#This Row],[Company]],"Price")-_FV(Table1[[#This Row],[Company]],"52 week low",TRUE))/(Table1[year range]*_FV(Table1[[#This Row],[Company]],"Price")))</f>
        <v>0.64612213889745518</v>
      </c>
      <c r="X425" s="7">
        <f>((_FV(Table1[[#This Row],[Company]],"Price")-_FV(Table1[[#This Row],[Company]],"Low",TRUE))/(_FV(Table1[[#This Row],[Company]],"High",TRUE)-_FV(Table1[[#This Row],[Company]],"Low",TRUE)))</f>
        <v>0.4545454545454472</v>
      </c>
      <c r="Y425" s="3">
        <f>_FV(Table1[[#This Row],[Company]],"Previous close",TRUE)</f>
        <v>19.89</v>
      </c>
      <c r="Z425" s="17">
        <f>_FV(Table1[[#This Row],[Company]],"Change")</f>
        <v>0.1</v>
      </c>
      <c r="AA425" s="3">
        <f>_FV(Table1[[#This Row],[Company]],"Open")</f>
        <v>19.899999999999999</v>
      </c>
      <c r="AB425" s="1">
        <v>1.7021999999999999E-2</v>
      </c>
      <c r="AC425" s="6">
        <f>_FV(Table1[[#This Row],[Company]],"Volume")</f>
        <v>789977</v>
      </c>
      <c r="AD425" s="6">
        <f>_FV(Table1[[#This Row],[Company]],"Volume average",TRUE)</f>
        <v>4603624.2857142901</v>
      </c>
      <c r="AE425" s="1" t="str">
        <f>_FV(Table1[[#This Row],[Company]],"Year founded",TRUE)</f>
        <v>1996</v>
      </c>
      <c r="AF425" s="6">
        <f>_FV(Table1[[#This Row],[Company]],"Shares outstanding",TRUE)</f>
        <v>447400113.624937</v>
      </c>
      <c r="AG425" s="1" t="str">
        <f>_FV(Table1[[#This Row],[Company]],"Exchange")</f>
        <v>NYSE</v>
      </c>
      <c r="AH425" s="1" t="str">
        <f>_FV(Table1[[#This Row],[Company]],"Industry")</f>
        <v>Apparel Manufacturing</v>
      </c>
    </row>
    <row r="426" spans="1:34" ht="16.5" x14ac:dyDescent="0.25">
      <c r="A426" s="1">
        <v>473</v>
      </c>
      <c r="B426" s="2" t="e" vm="430">
        <v>#VALUE!</v>
      </c>
      <c r="C426" s="1" t="str">
        <f>_FV(Table1[[#This Row],[Company]],"Ticker symbol",TRUE)</f>
        <v>SEE</v>
      </c>
      <c r="D426" s="5">
        <f>_FV(Table1[[#This Row],[Company]],"P/E",TRUE)</f>
        <v>133.33333300000001</v>
      </c>
      <c r="E426" s="5">
        <f>_FV(Table1[[#This Row],[Company]],"Beta")</f>
        <v>1.055064</v>
      </c>
      <c r="F426" s="7">
        <f>ABS(_FV(Table1[[#This Row],[Company]],"Change (%)",TRUE)/_FV(Table1[[#This Row],[Company]],"Beta"))</f>
        <v>4.8537339914924591E-3</v>
      </c>
      <c r="G426" s="7">
        <f>_FV(Table1[[#This Row],[Company]],"Change (%)",TRUE)</f>
        <v>5.1209999999999997E-3</v>
      </c>
      <c r="H426" s="7">
        <f>_FV(Table1[[#This Row],[Company]],"Volume")/_FV(Table1[[#This Row],[Company]],"Volume average",TRUE)</f>
        <v>0.40655786692539903</v>
      </c>
      <c r="I426" s="7">
        <f>(Table1[% volume]/(Table1[[#Totals],[% volume]]))</f>
        <v>1.4377409184949326</v>
      </c>
      <c r="J426" s="7">
        <f>_FV(Table1[[#This Row],[Company]],"Volume")/_FV(Table1[[#This Row],[Company]],"Shares outstanding",TRUE)</f>
        <v>4.2102299079932737E-3</v>
      </c>
      <c r="K426" s="7">
        <f>(_FV(Table1[[#This Row],[Company]],"52 week high",TRUE)-_FV(Table1[[#This Row],[Company]],"52 week low",TRUE))/_FV(Table1[[#This Row],[Company]],"Price")</f>
        <v>0.22270742358078602</v>
      </c>
      <c r="L426" s="7">
        <f>(_FV(Table1[[#This Row],[Company]],"High",TRUE)-_FV(Table1[[#This Row],[Company]],"Low",TRUE))/_FV(Table1[[#This Row],[Company]],"Price")</f>
        <v>1.0431829209121779E-2</v>
      </c>
      <c r="M426" s="7">
        <f>(Table1[day range]/Table1[year range])</f>
        <v>4.6840958605664458E-2</v>
      </c>
      <c r="N426" s="9">
        <f>_FV(Table1[[#This Row],[Company]],"Market cap",TRUE)</f>
        <v>6547039953.25</v>
      </c>
      <c r="O426" s="9">
        <f>_FV(Table1[[#This Row],[Company]],"Previous close",TRUE)*_FV(Table1[[#This Row],[Company]],"Change (%)",TRUE)*_FV(Table1[[#This Row],[Company]],"Shares outstanding",TRUE)</f>
        <v>33527391.600593209</v>
      </c>
      <c r="P426" s="7">
        <f>(_FV(Table1[[#This Row],[Company]],"Price")-_FV(Table1[[#This Row],[Company]],"52 week low",TRUE))/_FV(Table1[[#This Row],[Company]],"Price",TRUE)</f>
        <v>1.1159631246967512E-2</v>
      </c>
      <c r="Q426" s="3">
        <f>_FV(Table1[[#This Row],[Company]],"52 week low",TRUE)</f>
        <v>40.76</v>
      </c>
      <c r="R426" s="3">
        <f>_FV(Table1[[#This Row],[Company]],"Low")</f>
        <v>40.82</v>
      </c>
      <c r="S426" s="14">
        <f>_FV(Table1[[#This Row],[Company]],"Price")</f>
        <v>41.22</v>
      </c>
      <c r="T426" s="3">
        <f>_FV(Table1[[#This Row],[Company]],"High")</f>
        <v>41.25</v>
      </c>
      <c r="U426" s="3">
        <f>_FV(Table1[[#This Row],[Company]],"52 week high",TRUE)</f>
        <v>49.94</v>
      </c>
      <c r="V426" s="7">
        <f>(_FV(Table1[[#This Row],[Company]],"52 week high",TRUE)-_FV(Table1[[#This Row],[Company]],"Price"))/_FV(Table1[[#This Row],[Company]],"Price",TRUE)</f>
        <v>0.21154779233381851</v>
      </c>
      <c r="W426" s="7">
        <f>((_FV(Table1[[#This Row],[Company]],"Price")-_FV(Table1[[#This Row],[Company]],"52 week low",TRUE))/(Table1[year range]*_FV(Table1[[#This Row],[Company]],"Price")))</f>
        <v>5.0108932461873736E-2</v>
      </c>
      <c r="X426" s="7">
        <f>((_FV(Table1[[#This Row],[Company]],"Price")-_FV(Table1[[#This Row],[Company]],"Low",TRUE))/(_FV(Table1[[#This Row],[Company]],"High",TRUE)-_FV(Table1[[#This Row],[Company]],"Low",TRUE)))</f>
        <v>0.93023255813953221</v>
      </c>
      <c r="Y426" s="3">
        <f>_FV(Table1[[#This Row],[Company]],"Previous close",TRUE)</f>
        <v>41.01</v>
      </c>
      <c r="Z426" s="17">
        <f>_FV(Table1[[#This Row],[Company]],"Change")</f>
        <v>0.21</v>
      </c>
      <c r="AA426" s="3">
        <f>_FV(Table1[[#This Row],[Company]],"Open")</f>
        <v>41</v>
      </c>
      <c r="AB426" s="1">
        <v>2.9627000000000001E-2</v>
      </c>
      <c r="AC426" s="6">
        <f>_FV(Table1[[#This Row],[Company]],"Volume")</f>
        <v>672142</v>
      </c>
      <c r="AD426" s="6">
        <f>_FV(Table1[[#This Row],[Company]],"Volume average",TRUE)</f>
        <v>1653250.50793651</v>
      </c>
      <c r="AE426" s="1" t="str">
        <f>_FV(Table1[[#This Row],[Company]],"Year founded",TRUE)</f>
        <v>1960</v>
      </c>
      <c r="AF426" s="6">
        <f>_FV(Table1[[#This Row],[Company]],"Shares outstanding",TRUE)</f>
        <v>159644963.50280401</v>
      </c>
      <c r="AG426" s="1" t="str">
        <f>_FV(Table1[[#This Row],[Company]],"Exchange")</f>
        <v>NYSE</v>
      </c>
      <c r="AH426" s="1" t="str">
        <f>_FV(Table1[[#This Row],[Company]],"Industry")</f>
        <v>Packaging &amp; Containers</v>
      </c>
    </row>
    <row r="427" spans="1:34" ht="16.5" x14ac:dyDescent="0.25">
      <c r="A427" s="1">
        <v>14</v>
      </c>
      <c r="B427" s="2" t="e" vm="431">
        <v>#VALUE!</v>
      </c>
      <c r="C427" s="1" t="str">
        <f>_FV(Table1[[#This Row],[Company]],"Ticker symbol",TRUE)</f>
        <v>UNH</v>
      </c>
      <c r="D427" s="5">
        <f>_FV(Table1[[#This Row],[Company]],"P/E",TRUE)</f>
        <v>22.624434000000001</v>
      </c>
      <c r="E427" s="5">
        <f>_FV(Table1[[#This Row],[Company]],"Beta")</f>
        <v>0.70626199999999995</v>
      </c>
      <c r="F427" s="7">
        <f>ABS(_FV(Table1[[#This Row],[Company]],"Change (%)",TRUE)/_FV(Table1[[#This Row],[Company]],"Beta"))</f>
        <v>7.253682061331348E-3</v>
      </c>
      <c r="G427" s="7">
        <f>_FV(Table1[[#This Row],[Company]],"Change (%)",TRUE)</f>
        <v>5.1229999999999999E-3</v>
      </c>
      <c r="H427" s="7">
        <f>_FV(Table1[[#This Row],[Company]],"Volume")/_FV(Table1[[#This Row],[Company]],"Volume average",TRUE)</f>
        <v>0.24819363354278651</v>
      </c>
      <c r="I427" s="7">
        <f>(Table1[% volume]/(Table1[[#Totals],[% volume]]))</f>
        <v>0.87770566427110419</v>
      </c>
      <c r="J427" s="7">
        <f>_FV(Table1[[#This Row],[Company]],"Volume")/_FV(Table1[[#This Row],[Company]],"Shares outstanding",TRUE)</f>
        <v>5.424133552538778E-4</v>
      </c>
      <c r="K427" s="7">
        <f>(_FV(Table1[[#This Row],[Company]],"52 week high",TRUE)-_FV(Table1[[#This Row],[Company]],"52 week low",TRUE))/_FV(Table1[[#This Row],[Company]],"Price")</f>
        <v>0.28381665830018921</v>
      </c>
      <c r="L427" s="7">
        <f>(_FV(Table1[[#This Row],[Company]],"High",TRUE)-_FV(Table1[[#This Row],[Company]],"Low",TRUE))/_FV(Table1[[#This Row],[Company]],"Price")</f>
        <v>6.101092790670672E-3</v>
      </c>
      <c r="M427" s="7">
        <f>(Table1[day range]/Table1[year range])</f>
        <v>2.1496598639455564E-2</v>
      </c>
      <c r="N427" s="9">
        <f>_FV(Table1[[#This Row],[Company]],"Market cap",TRUE)</f>
        <v>248884531865.57999</v>
      </c>
      <c r="O427" s="9">
        <f>_FV(Table1[[#This Row],[Company]],"Previous close",TRUE)*_FV(Table1[[#This Row],[Company]],"Change (%)",TRUE)*_FV(Table1[[#This Row],[Company]],"Shares outstanding",TRUE)</f>
        <v>1275035456.7473669</v>
      </c>
      <c r="P427" s="7">
        <f>(_FV(Table1[[#This Row],[Company]],"Price")-_FV(Table1[[#This Row],[Company]],"52 week low",TRUE))/_FV(Table1[[#This Row],[Company]],"Price",TRUE)</f>
        <v>0.28177008919952123</v>
      </c>
      <c r="Q427" s="3">
        <f>_FV(Table1[[#This Row],[Company]],"52 week low",TRUE)</f>
        <v>186</v>
      </c>
      <c r="R427" s="3">
        <f>_FV(Table1[[#This Row],[Company]],"Low")</f>
        <v>257.92</v>
      </c>
      <c r="S427" s="14">
        <f>_FV(Table1[[#This Row],[Company]],"Price")</f>
        <v>258.97000000000003</v>
      </c>
      <c r="T427" s="3">
        <f>_FV(Table1[[#This Row],[Company]],"High")</f>
        <v>259.5</v>
      </c>
      <c r="U427" s="3">
        <f>_FV(Table1[[#This Row],[Company]],"52 week high",TRUE)</f>
        <v>259.5</v>
      </c>
      <c r="V427" s="7">
        <f>(_FV(Table1[[#This Row],[Company]],"52 week high",TRUE)-_FV(Table1[[#This Row],[Company]],"Price"))/_FV(Table1[[#This Row],[Company]],"Price",TRUE)</f>
        <v>2.0465691006679256E-3</v>
      </c>
      <c r="W427" s="7">
        <f>((_FV(Table1[[#This Row],[Company]],"Price")-_FV(Table1[[#This Row],[Company]],"52 week low",TRUE))/(Table1[year range]*_FV(Table1[[#This Row],[Company]],"Price")))</f>
        <v>0.99278911564625882</v>
      </c>
      <c r="X427" s="7">
        <f>((_FV(Table1[[#This Row],[Company]],"Price")-_FV(Table1[[#This Row],[Company]],"Low",TRUE))/(_FV(Table1[[#This Row],[Company]],"High",TRUE)-_FV(Table1[[#This Row],[Company]],"Low",TRUE)))</f>
        <v>0.66455696202533032</v>
      </c>
      <c r="Y427" s="3">
        <f>_FV(Table1[[#This Row],[Company]],"Previous close",TRUE)</f>
        <v>257.64999999999998</v>
      </c>
      <c r="Z427" s="17">
        <f>_FV(Table1[[#This Row],[Company]],"Change")</f>
        <v>1.32</v>
      </c>
      <c r="AA427" s="3">
        <f>_FV(Table1[[#This Row],[Company]],"Open")</f>
        <v>258.11</v>
      </c>
      <c r="AB427" s="1">
        <v>1.0256730000000001</v>
      </c>
      <c r="AC427" s="6">
        <f>_FV(Table1[[#This Row],[Company]],"Volume")</f>
        <v>523960</v>
      </c>
      <c r="AD427" s="6">
        <f>_FV(Table1[[#This Row],[Company]],"Volume average",TRUE)</f>
        <v>2111093.6349206301</v>
      </c>
      <c r="AE427" s="1" t="str">
        <f>_FV(Table1[[#This Row],[Company]],"Year founded",TRUE)</f>
        <v>1977</v>
      </c>
      <c r="AF427" s="6">
        <f>_FV(Table1[[#This Row],[Company]],"Shares outstanding",TRUE)</f>
        <v>965979165.01292503</v>
      </c>
      <c r="AG427" s="1" t="str">
        <f>_FV(Table1[[#This Row],[Company]],"Exchange")</f>
        <v>NYSE</v>
      </c>
      <c r="AH427" s="1" t="str">
        <f>_FV(Table1[[#This Row],[Company]],"Industry")</f>
        <v>Healthcare Plans</v>
      </c>
    </row>
    <row r="428" spans="1:34" ht="16.5" x14ac:dyDescent="0.25">
      <c r="A428" s="1">
        <v>51</v>
      </c>
      <c r="B428" s="2" t="e" vm="432">
        <v>#VALUE!</v>
      </c>
      <c r="C428" s="1" t="str">
        <f>_FV(Table1[[#This Row],[Company]],"Ticker symbol",TRUE)</f>
        <v>CRM</v>
      </c>
      <c r="D428" s="5">
        <f>_FV(Table1[[#This Row],[Company]],"P/E",TRUE)</f>
        <v>227.272727</v>
      </c>
      <c r="E428" s="5">
        <f>_FV(Table1[[#This Row],[Company]],"Beta")</f>
        <v>1.1149720000000001</v>
      </c>
      <c r="F428" s="7">
        <f>ABS(_FV(Table1[[#This Row],[Company]],"Change (%)",TRUE)/_FV(Table1[[#This Row],[Company]],"Beta"))</f>
        <v>4.6566191796744661E-3</v>
      </c>
      <c r="G428" s="7">
        <f>_FV(Table1[[#This Row],[Company]],"Change (%)",TRUE)</f>
        <v>5.1919999999999996E-3</v>
      </c>
      <c r="H428" s="7">
        <f>_FV(Table1[[#This Row],[Company]],"Volume")/_FV(Table1[[#This Row],[Company]],"Volume average",TRUE)</f>
        <v>0.39279458272006035</v>
      </c>
      <c r="I428" s="7">
        <f>(Table1[% volume]/(Table1[[#Totals],[% volume]]))</f>
        <v>1.3890687896672755</v>
      </c>
      <c r="J428" s="7">
        <f>_FV(Table1[[#This Row],[Company]],"Volume")/_FV(Table1[[#This Row],[Company]],"Shares outstanding",TRUE)</f>
        <v>1.3773603682682666E-3</v>
      </c>
      <c r="K428" s="7">
        <f>(_FV(Table1[[#This Row],[Company]],"52 week high",TRUE)-_FV(Table1[[#This Row],[Company]],"52 week low",TRUE))/_FV(Table1[[#This Row],[Company]],"Price")</f>
        <v>0.42761707988980713</v>
      </c>
      <c r="L428" s="7">
        <f>(_FV(Table1[[#This Row],[Company]],"High",TRUE)-_FV(Table1[[#This Row],[Company]],"Low",TRUE))/_FV(Table1[[#This Row],[Company]],"Price")</f>
        <v>1.7045454545454506E-2</v>
      </c>
      <c r="M428" s="7">
        <f>(Table1[day range]/Table1[year range])</f>
        <v>3.9861491383475514E-2</v>
      </c>
      <c r="N428" s="9">
        <f>_FV(Table1[[#This Row],[Company]],"Market cap",TRUE)</f>
        <v>107930348168.00101</v>
      </c>
      <c r="O428" s="9">
        <f>_FV(Table1[[#This Row],[Company]],"Previous close",TRUE)*_FV(Table1[[#This Row],[Company]],"Change (%)",TRUE)*_FV(Table1[[#This Row],[Company]],"Shares outstanding",TRUE)</f>
        <v>560374367.68826079</v>
      </c>
      <c r="P428" s="7">
        <f>(_FV(Table1[[#This Row],[Company]],"Price")-_FV(Table1[[#This Row],[Company]],"52 week low",TRUE))/_FV(Table1[[#This Row],[Company]],"Price",TRUE)</f>
        <v>0.39903581267217625</v>
      </c>
      <c r="Q428" s="3">
        <f>_FV(Table1[[#This Row],[Company]],"52 week low",TRUE)</f>
        <v>87.26</v>
      </c>
      <c r="R428" s="3">
        <f>_FV(Table1[[#This Row],[Company]],"Low")</f>
        <v>143.16</v>
      </c>
      <c r="S428" s="14">
        <f>_FV(Table1[[#This Row],[Company]],"Price")</f>
        <v>145.19999999999999</v>
      </c>
      <c r="T428" s="3">
        <f>_FV(Table1[[#This Row],[Company]],"High")</f>
        <v>145.63499999999999</v>
      </c>
      <c r="U428" s="3">
        <f>_FV(Table1[[#This Row],[Company]],"52 week high",TRUE)</f>
        <v>149.35</v>
      </c>
      <c r="V428" s="7">
        <f>(_FV(Table1[[#This Row],[Company]],"52 week high",TRUE)-_FV(Table1[[#This Row],[Company]],"Price"))/_FV(Table1[[#This Row],[Company]],"Price",TRUE)</f>
        <v>2.8581267217630896E-2</v>
      </c>
      <c r="W428" s="7">
        <f>((_FV(Table1[[#This Row],[Company]],"Price")-_FV(Table1[[#This Row],[Company]],"52 week low",TRUE))/(Table1[year range]*_FV(Table1[[#This Row],[Company]],"Price")))</f>
        <v>0.93316153970043469</v>
      </c>
      <c r="X428" s="7">
        <f>((_FV(Table1[[#This Row],[Company]],"Price")-_FV(Table1[[#This Row],[Company]],"Low",TRUE))/(_FV(Table1[[#This Row],[Company]],"High",TRUE)-_FV(Table1[[#This Row],[Company]],"Low",TRUE)))</f>
        <v>0.82424242424242289</v>
      </c>
      <c r="Y428" s="3">
        <f>_FV(Table1[[#This Row],[Company]],"Previous close",TRUE)</f>
        <v>144.44999999999999</v>
      </c>
      <c r="Z428" s="17">
        <f>_FV(Table1[[#This Row],[Company]],"Change")</f>
        <v>0.75</v>
      </c>
      <c r="AA428" s="3">
        <f>_FV(Table1[[#This Row],[Company]],"Open")</f>
        <v>144.46</v>
      </c>
      <c r="AB428" s="1">
        <v>0.43218099999999998</v>
      </c>
      <c r="AC428" s="6">
        <f>_FV(Table1[[#This Row],[Company]],"Volume")</f>
        <v>1029138</v>
      </c>
      <c r="AD428" s="6">
        <f>_FV(Table1[[#This Row],[Company]],"Volume average",TRUE)</f>
        <v>2620041.22580645</v>
      </c>
      <c r="AE428" s="1" t="str">
        <f>_FV(Table1[[#This Row],[Company]],"Year founded",TRUE)</f>
        <v>1999</v>
      </c>
      <c r="AF428" s="6">
        <f>_FV(Table1[[#This Row],[Company]],"Shares outstanding",TRUE)</f>
        <v>747181364.95673895</v>
      </c>
      <c r="AG428" s="1" t="str">
        <f>_FV(Table1[[#This Row],[Company]],"Exchange")</f>
        <v>NYSE</v>
      </c>
      <c r="AH428" s="1" t="str">
        <f>_FV(Table1[[#This Row],[Company]],"Industry")</f>
        <v>Software - Application</v>
      </c>
    </row>
    <row r="429" spans="1:34" ht="16.5" x14ac:dyDescent="0.25">
      <c r="A429" s="1">
        <v>62</v>
      </c>
      <c r="B429" s="2" t="e" vm="433">
        <v>#VALUE!</v>
      </c>
      <c r="C429" s="1" t="str">
        <f>_FV(Table1[[#This Row],[Company]],"Ticker symbol",TRUE)</f>
        <v>LLY</v>
      </c>
      <c r="D429" s="5">
        <f>_FV(Table1[[#This Row],[Company]],"P/E",TRUE)</f>
        <v>86.956522000000007</v>
      </c>
      <c r="E429" s="5">
        <f>_FV(Table1[[#This Row],[Company]],"Beta")</f>
        <v>0.27833799999999997</v>
      </c>
      <c r="F429" s="7">
        <f>ABS(_FV(Table1[[#This Row],[Company]],"Change (%)",TRUE)/_FV(Table1[[#This Row],[Company]],"Beta"))</f>
        <v>1.903081864495685E-2</v>
      </c>
      <c r="G429" s="7">
        <f>_FV(Table1[[#This Row],[Company]],"Change (%)",TRUE)</f>
        <v>5.2969999999999996E-3</v>
      </c>
      <c r="H429" s="7">
        <f>_FV(Table1[[#This Row],[Company]],"Volume")/_FV(Table1[[#This Row],[Company]],"Volume average",TRUE)</f>
        <v>0.33429548567285799</v>
      </c>
      <c r="I429" s="7">
        <f>(Table1[% volume]/(Table1[[#Totals],[% volume]]))</f>
        <v>1.1821940681034644</v>
      </c>
      <c r="J429" s="7">
        <f>_FV(Table1[[#This Row],[Company]],"Volume")/_FV(Table1[[#This Row],[Company]],"Shares outstanding",TRUE)</f>
        <v>1.0512782438108492E-3</v>
      </c>
      <c r="K429" s="7">
        <f>(_FV(Table1[[#This Row],[Company]],"52 week high",TRUE)-_FV(Table1[[#This Row],[Company]],"52 week low",TRUE))/_FV(Table1[[#This Row],[Company]],"Price")</f>
        <v>0.29391100702576117</v>
      </c>
      <c r="L429" s="7">
        <f>(_FV(Table1[[#This Row],[Company]],"High",TRUE)-_FV(Table1[[#This Row],[Company]],"Low",TRUE))/_FV(Table1[[#This Row],[Company]],"Price")</f>
        <v>9.172521467603412E-3</v>
      </c>
      <c r="M429" s="7">
        <f>(Table1[day range]/Table1[year range])</f>
        <v>3.1208499335989293E-2</v>
      </c>
      <c r="N429" s="9">
        <f>_FV(Table1[[#This Row],[Company]],"Market cap",TRUE)</f>
        <v>109750819004.64</v>
      </c>
      <c r="O429" s="9">
        <f>_FV(Table1[[#This Row],[Company]],"Previous close",TRUE)*_FV(Table1[[#This Row],[Company]],"Change (%)",TRUE)*_FV(Table1[[#This Row],[Company]],"Shares outstanding",TRUE)</f>
        <v>581350088.26757634</v>
      </c>
      <c r="P429" s="7">
        <f>(_FV(Table1[[#This Row],[Company]],"Price")-_FV(Table1[[#This Row],[Company]],"52 week low",TRUE))/_FV(Table1[[#This Row],[Company]],"Price",TRUE)</f>
        <v>0.28093286494925845</v>
      </c>
      <c r="Q429" s="3">
        <f>_FV(Table1[[#This Row],[Company]],"52 week low",TRUE)</f>
        <v>73.69</v>
      </c>
      <c r="R429" s="3">
        <f>_FV(Table1[[#This Row],[Company]],"Low")</f>
        <v>101.43</v>
      </c>
      <c r="S429" s="14">
        <f>_FV(Table1[[#This Row],[Company]],"Price")</f>
        <v>102.48</v>
      </c>
      <c r="T429" s="3">
        <f>_FV(Table1[[#This Row],[Company]],"High")</f>
        <v>102.37</v>
      </c>
      <c r="U429" s="3">
        <f>_FV(Table1[[#This Row],[Company]],"52 week high",TRUE)</f>
        <v>103.81</v>
      </c>
      <c r="V429" s="7">
        <f>(_FV(Table1[[#This Row],[Company]],"52 week high",TRUE)-_FV(Table1[[#This Row],[Company]],"Price"))/_FV(Table1[[#This Row],[Company]],"Price",TRUE)</f>
        <v>1.2978142076502715E-2</v>
      </c>
      <c r="W429" s="7">
        <f>((_FV(Table1[[#This Row],[Company]],"Price")-_FV(Table1[[#This Row],[Company]],"52 week low",TRUE))/(Table1[year range]*_FV(Table1[[#This Row],[Company]],"Price")))</f>
        <v>0.95584329349269592</v>
      </c>
      <c r="X429" s="7">
        <f>((_FV(Table1[[#This Row],[Company]],"Price")-_FV(Table1[[#This Row],[Company]],"Low",TRUE))/(_FV(Table1[[#This Row],[Company]],"High",TRUE)-_FV(Table1[[#This Row],[Company]],"Low",TRUE)))</f>
        <v>1.1170212765957444</v>
      </c>
      <c r="Y429" s="3">
        <f>_FV(Table1[[#This Row],[Company]],"Previous close",TRUE)</f>
        <v>101.94</v>
      </c>
      <c r="Z429" s="17">
        <f>_FV(Table1[[#This Row],[Company]],"Change")</f>
        <v>0.54</v>
      </c>
      <c r="AA429" s="3">
        <f>_FV(Table1[[#This Row],[Company]],"Open")</f>
        <v>101.85</v>
      </c>
      <c r="AB429" s="1">
        <v>0.37756000000000001</v>
      </c>
      <c r="AC429" s="6">
        <f>_FV(Table1[[#This Row],[Company]],"Volume")</f>
        <v>1131829</v>
      </c>
      <c r="AD429" s="6">
        <f>_FV(Table1[[#This Row],[Company]],"Volume average",TRUE)</f>
        <v>3385714.28125</v>
      </c>
      <c r="AE429" s="1" t="str">
        <f>_FV(Table1[[#This Row],[Company]],"Year founded",TRUE)</f>
        <v>1901</v>
      </c>
      <c r="AF429" s="6">
        <f>_FV(Table1[[#This Row],[Company]],"Shares outstanding",TRUE)</f>
        <v>1076621728.5132401</v>
      </c>
      <c r="AG429" s="1" t="str">
        <f>_FV(Table1[[#This Row],[Company]],"Exchange")</f>
        <v>NYSE</v>
      </c>
      <c r="AH429" s="1" t="str">
        <f>_FV(Table1[[#This Row],[Company]],"Industry")</f>
        <v>Drug Manufacturers - Major</v>
      </c>
    </row>
    <row r="430" spans="1:34" ht="16.5" x14ac:dyDescent="0.25">
      <c r="A430" s="1">
        <v>250</v>
      </c>
      <c r="B430" s="2" t="e" vm="434">
        <v>#VALUE!</v>
      </c>
      <c r="C430" s="1" t="str">
        <f>_FV(Table1[[#This Row],[Company]],"Ticker symbol",TRUE)</f>
        <v>SYF</v>
      </c>
      <c r="D430" s="5">
        <f>_FV(Table1[[#This Row],[Company]],"P/E",TRUE)</f>
        <v>10.080645000000001</v>
      </c>
      <c r="E430" s="19">
        <v>1.1299999999999999</v>
      </c>
      <c r="F430" s="7">
        <f>ABS(Table1[[#This Row],[% change]]/Table1[[#This Row],[Beta]])</f>
        <v>4.7053097345132744E-3</v>
      </c>
      <c r="G430" s="7">
        <f>_FV(Table1[[#This Row],[Company]],"Change (%)",TRUE)</f>
        <v>5.3169999999999997E-3</v>
      </c>
      <c r="H430" s="7">
        <f>_FV(Table1[[#This Row],[Company]],"Volume")/_FV(Table1[[#This Row],[Company]],"Volume average",TRUE)</f>
        <v>0.31882044186102287</v>
      </c>
      <c r="I430" s="7">
        <f>(Table1[% volume]/(Table1[[#Totals],[% volume]]))</f>
        <v>1.127468516063268</v>
      </c>
      <c r="J430" s="7">
        <f>_FV(Table1[[#This Row],[Company]],"Volume")/_FV(Table1[[#This Row],[Company]],"Shares outstanding",TRUE)</f>
        <v>2.18655095501485E-3</v>
      </c>
      <c r="K430" s="7">
        <f>(_FV(Table1[[#This Row],[Company]],"52 week high",TRUE)-_FV(Table1[[#This Row],[Company]],"52 week low",TRUE))/_FV(Table1[[#This Row],[Company]],"Price")</f>
        <v>0.4053355371900827</v>
      </c>
      <c r="L430" s="7">
        <f>(_FV(Table1[[#This Row],[Company]],"High",TRUE)-_FV(Table1[[#This Row],[Company]],"Low",TRUE))/_FV(Table1[[#This Row],[Company]],"Price")</f>
        <v>1.1570247933884227E-2</v>
      </c>
      <c r="M430" s="7">
        <f>(Table1[day range]/Table1[year range])</f>
        <v>2.8544864371115683E-2</v>
      </c>
      <c r="N430" s="9">
        <f>_FV(Table1[[#This Row],[Company]],"Market cap",TRUE)</f>
        <v>22435456401.091202</v>
      </c>
      <c r="O430" s="9">
        <f>_FV(Table1[[#This Row],[Company]],"Previous close",TRUE)*_FV(Table1[[#This Row],[Company]],"Change (%)",TRUE)*_FV(Table1[[#This Row],[Company]],"Shares outstanding",TRUE)</f>
        <v>119289321.68460192</v>
      </c>
      <c r="P430" s="7">
        <f>(_FV(Table1[[#This Row],[Company]],"Price")-_FV(Table1[[#This Row],[Company]],"52 week low",TRUE))/_FV(Table1[[#This Row],[Company]],"Price",TRUE)</f>
        <v>6.3517355371900772E-2</v>
      </c>
      <c r="Q430" s="3">
        <f>_FV(Table1[[#This Row],[Company]],"52 week low",TRUE)</f>
        <v>28.328600000000002</v>
      </c>
      <c r="R430" s="3">
        <f>_FV(Table1[[#This Row],[Company]],"Low")</f>
        <v>29.96</v>
      </c>
      <c r="S430" s="14">
        <f>_FV(Table1[[#This Row],[Company]],"Price")</f>
        <v>30.25</v>
      </c>
      <c r="T430" s="3">
        <f>_FV(Table1[[#This Row],[Company]],"High")</f>
        <v>30.31</v>
      </c>
      <c r="U430" s="3">
        <f>_FV(Table1[[#This Row],[Company]],"52 week high",TRUE)</f>
        <v>40.590000000000003</v>
      </c>
      <c r="V430" s="7">
        <f>(_FV(Table1[[#This Row],[Company]],"52 week high",TRUE)-_FV(Table1[[#This Row],[Company]],"Price"))/_FV(Table1[[#This Row],[Company]],"Price",TRUE)</f>
        <v>0.34181818181818191</v>
      </c>
      <c r="W430" s="7">
        <f>((_FV(Table1[[#This Row],[Company]],"Price")-_FV(Table1[[#This Row],[Company]],"52 week low",TRUE))/(Table1[year range]*_FV(Table1[[#This Row],[Company]],"Price")))</f>
        <v>0.15670314972189131</v>
      </c>
      <c r="X430" s="7">
        <f>((_FV(Table1[[#This Row],[Company]],"Price")-_FV(Table1[[#This Row],[Company]],"Low",TRUE))/(_FV(Table1[[#This Row],[Company]],"High",TRUE)-_FV(Table1[[#This Row],[Company]],"Low",TRUE)))</f>
        <v>0.82857142857143118</v>
      </c>
      <c r="Y430" s="3">
        <f>_FV(Table1[[#This Row],[Company]],"Previous close",TRUE)</f>
        <v>30.09</v>
      </c>
      <c r="Z430" s="17">
        <f>_FV(Table1[[#This Row],[Company]],"Change")</f>
        <v>0.16</v>
      </c>
      <c r="AA430" s="3">
        <f>_FV(Table1[[#This Row],[Company]],"Open")</f>
        <v>30.08</v>
      </c>
      <c r="AB430" s="1">
        <v>8.8664000000000007E-2</v>
      </c>
      <c r="AC430" s="6">
        <f>_FV(Table1[[#This Row],[Company]],"Volume")</f>
        <v>1630318</v>
      </c>
      <c r="AD430" s="6">
        <f>_FV(Table1[[#This Row],[Company]],"Volume average",TRUE)</f>
        <v>5113593.0634920597</v>
      </c>
      <c r="AE430" s="1" t="str">
        <f>_FV(Table1[[#This Row],[Company]],"Year founded",TRUE)</f>
        <v>2003</v>
      </c>
      <c r="AF430" s="6">
        <f>_FV(Table1[[#This Row],[Company]],"Shares outstanding",TRUE)</f>
        <v>745611711.56833506</v>
      </c>
      <c r="AG430" s="1" t="str">
        <f>_FV(Table1[[#This Row],[Company]],"Exchange")</f>
        <v>NYSE</v>
      </c>
      <c r="AH430" s="1" t="str">
        <f>_FV(Table1[[#This Row],[Company]],"Industry")</f>
        <v>Credit Services</v>
      </c>
    </row>
    <row r="431" spans="1:34" ht="16.5" x14ac:dyDescent="0.25">
      <c r="A431" s="1">
        <v>274</v>
      </c>
      <c r="B431" s="2" t="e" vm="435">
        <v>#VALUE!</v>
      </c>
      <c r="C431" s="1" t="str">
        <f>_FV(Table1[[#This Row],[Company]],"Ticker symbol",TRUE)</f>
        <v>TSN</v>
      </c>
      <c r="D431" s="5">
        <f>_FV(Table1[[#This Row],[Company]],"P/E",TRUE)</f>
        <v>7.656968</v>
      </c>
      <c r="E431" s="5">
        <f>_FV(Table1[[#This Row],[Company]],"Beta")</f>
        <v>3.9813000000000001E-2</v>
      </c>
      <c r="F431" s="7">
        <f>ABS(_FV(Table1[[#This Row],[Company]],"Change (%)",TRUE)/_FV(Table1[[#This Row],[Company]],"Beta"))</f>
        <v>0.1342275136262025</v>
      </c>
      <c r="G431" s="7">
        <f>_FV(Table1[[#This Row],[Company]],"Change (%)",TRUE)</f>
        <v>5.3439999999999998E-3</v>
      </c>
      <c r="H431" s="7">
        <f>_FV(Table1[[#This Row],[Company]],"Volume")/_FV(Table1[[#This Row],[Company]],"Volume average",TRUE)</f>
        <v>0.33413056397402557</v>
      </c>
      <c r="I431" s="7">
        <f>(Table1[% volume]/(Table1[[#Totals],[% volume]]))</f>
        <v>1.1816108431949115</v>
      </c>
      <c r="J431" s="7">
        <f>_FV(Table1[[#This Row],[Company]],"Volume")/_FV(Table1[[#This Row],[Company]],"Shares outstanding",TRUE)</f>
        <v>2.1472549873349732E-3</v>
      </c>
      <c r="K431" s="7">
        <f>(_FV(Table1[[#This Row],[Company]],"52 week high",TRUE)-_FV(Table1[[#This Row],[Company]],"52 week low",TRUE))/_FV(Table1[[#This Row],[Company]],"Price")</f>
        <v>0.46279069767441872</v>
      </c>
      <c r="L431" s="7">
        <f>(_FV(Table1[[#This Row],[Company]],"High",TRUE)-_FV(Table1[[#This Row],[Company]],"Low",TRUE))/_FV(Table1[[#This Row],[Company]],"Price")</f>
        <v>1.3039867109634612E-2</v>
      </c>
      <c r="M431" s="7">
        <f>(Table1[day range]/Table1[year range])</f>
        <v>2.8176597272074784E-2</v>
      </c>
      <c r="N431" s="9">
        <f>_FV(Table1[[#This Row],[Company]],"Market cap",TRUE)</f>
        <v>22018024947.599998</v>
      </c>
      <c r="O431" s="9">
        <f>_FV(Table1[[#This Row],[Company]],"Previous close",TRUE)*_FV(Table1[[#This Row],[Company]],"Change (%)",TRUE)*_FV(Table1[[#This Row],[Company]],"Shares outstanding",TRUE)</f>
        <v>117664325.3199745</v>
      </c>
      <c r="P431" s="7">
        <f>(_FV(Table1[[#This Row],[Company]],"Price")-_FV(Table1[[#This Row],[Company]],"52 week low",TRUE))/_FV(Table1[[#This Row],[Company]],"Price",TRUE)</f>
        <v>5.6644518272425309E-2</v>
      </c>
      <c r="Q431" s="3">
        <f>_FV(Table1[[#This Row],[Company]],"52 week low",TRUE)</f>
        <v>56.79</v>
      </c>
      <c r="R431" s="3">
        <f>_FV(Table1[[#This Row],[Company]],"Low")</f>
        <v>59.47</v>
      </c>
      <c r="S431" s="14">
        <f>_FV(Table1[[#This Row],[Company]],"Price")</f>
        <v>60.2</v>
      </c>
      <c r="T431" s="3">
        <f>_FV(Table1[[#This Row],[Company]],"High")</f>
        <v>60.255000000000003</v>
      </c>
      <c r="U431" s="3">
        <f>_FV(Table1[[#This Row],[Company]],"52 week high",TRUE)</f>
        <v>84.65</v>
      </c>
      <c r="V431" s="7">
        <f>(_FV(Table1[[#This Row],[Company]],"52 week high",TRUE)-_FV(Table1[[#This Row],[Company]],"Price"))/_FV(Table1[[#This Row],[Company]],"Price",TRUE)</f>
        <v>0.40614617940199338</v>
      </c>
      <c r="W431" s="7">
        <f>((_FV(Table1[[#This Row],[Company]],"Price")-_FV(Table1[[#This Row],[Company]],"52 week low",TRUE))/(Table1[year range]*_FV(Table1[[#This Row],[Company]],"Price")))</f>
        <v>0.12239770279971296</v>
      </c>
      <c r="X431" s="7">
        <f>((_FV(Table1[[#This Row],[Company]],"Price")-_FV(Table1[[#This Row],[Company]],"Low",TRUE))/(_FV(Table1[[#This Row],[Company]],"High",TRUE)-_FV(Table1[[#This Row],[Company]],"Low",TRUE)))</f>
        <v>0.92993630573248476</v>
      </c>
      <c r="Y431" s="3">
        <f>_FV(Table1[[#This Row],[Company]],"Previous close",TRUE)</f>
        <v>59.88</v>
      </c>
      <c r="Z431" s="17">
        <f>_FV(Table1[[#This Row],[Company]],"Change")</f>
        <v>0.32</v>
      </c>
      <c r="AA431" s="3">
        <f>_FV(Table1[[#This Row],[Company]],"Open")</f>
        <v>59.66</v>
      </c>
      <c r="AB431" s="1">
        <v>7.8738000000000002E-2</v>
      </c>
      <c r="AC431" s="6">
        <f>_FV(Table1[[#This Row],[Company]],"Volume")</f>
        <v>789551</v>
      </c>
      <c r="AD431" s="6">
        <f>_FV(Table1[[#This Row],[Company]],"Volume average",TRUE)</f>
        <v>2363001.42857143</v>
      </c>
      <c r="AE431" s="1" t="str">
        <f>_FV(Table1[[#This Row],[Company]],"Year founded",TRUE)</f>
        <v>1935</v>
      </c>
      <c r="AF431" s="6">
        <f>_FV(Table1[[#This Row],[Company]],"Shares outstanding",TRUE)</f>
        <v>367702487.43487</v>
      </c>
      <c r="AG431" s="1" t="str">
        <f>_FV(Table1[[#This Row],[Company]],"Exchange")</f>
        <v>NYSE</v>
      </c>
      <c r="AH431" s="1" t="str">
        <f>_FV(Table1[[#This Row],[Company]],"Industry")</f>
        <v>Farm Products</v>
      </c>
    </row>
    <row r="432" spans="1:34" ht="16.5" x14ac:dyDescent="0.25">
      <c r="A432" s="1">
        <v>119</v>
      </c>
      <c r="B432" s="2" t="e" vm="436">
        <v>#VALUE!</v>
      </c>
      <c r="C432" s="1" t="str">
        <f>_FV(Table1[[#This Row],[Company]],"Ticker symbol",TRUE)</f>
        <v>AMAT</v>
      </c>
      <c r="D432" s="5">
        <f>_FV(Table1[[#This Row],[Company]],"P/E",TRUE)</f>
        <v>16.666667</v>
      </c>
      <c r="E432" s="5">
        <f>_FV(Table1[[#This Row],[Company]],"Beta")</f>
        <v>1.6179429999999999</v>
      </c>
      <c r="F432" s="7">
        <f>ABS(_FV(Table1[[#This Row],[Company]],"Change (%)",TRUE)/_FV(Table1[[#This Row],[Company]],"Beta"))</f>
        <v>3.3622939745096094E-3</v>
      </c>
      <c r="G432" s="7">
        <f>_FV(Table1[[#This Row],[Company]],"Change (%)",TRUE)</f>
        <v>5.4400000000000004E-3</v>
      </c>
      <c r="H432" s="7">
        <f>_FV(Table1[[#This Row],[Company]],"Volume")/_FV(Table1[[#This Row],[Company]],"Volume average",TRUE)</f>
        <v>0.35780653209072133</v>
      </c>
      <c r="I432" s="7">
        <f>(Table1[% volume]/(Table1[[#Totals],[% volume]]))</f>
        <v>1.265337935733502</v>
      </c>
      <c r="J432" s="7">
        <f>_FV(Table1[[#This Row],[Company]],"Volume")/_FV(Table1[[#This Row],[Company]],"Shares outstanding",TRUE)</f>
        <v>2.2793669526436629E-3</v>
      </c>
      <c r="K432" s="7">
        <f>(_FV(Table1[[#This Row],[Company]],"52 week high",TRUE)-_FV(Table1[[#This Row],[Company]],"52 week low",TRUE))/_FV(Table1[[#This Row],[Company]],"Price")</f>
        <v>0.41002004008016035</v>
      </c>
      <c r="L432" s="7">
        <f>(_FV(Table1[[#This Row],[Company]],"High",TRUE)-_FV(Table1[[#This Row],[Company]],"Low",TRUE))/_FV(Table1[[#This Row],[Company]],"Price")</f>
        <v>1.1623246492985939E-2</v>
      </c>
      <c r="M432" s="7">
        <f>(Table1[day range]/Table1[year range])</f>
        <v>2.834799608993149E-2</v>
      </c>
      <c r="N432" s="9">
        <f>_FV(Table1[[#This Row],[Company]],"Market cap",TRUE)</f>
        <v>50363074237.281998</v>
      </c>
      <c r="O432" s="9">
        <f>_FV(Table1[[#This Row],[Company]],"Previous close",TRUE)*_FV(Table1[[#This Row],[Company]],"Change (%)",TRUE)*_FV(Table1[[#This Row],[Company]],"Shares outstanding",TRUE)</f>
        <v>273975123.85081398</v>
      </c>
      <c r="P432" s="7">
        <f>(_FV(Table1[[#This Row],[Company]],"Price")-_FV(Table1[[#This Row],[Company]],"52 week low",TRUE))/_FV(Table1[[#This Row],[Company]],"Price",TRUE)</f>
        <v>0.15951903807615234</v>
      </c>
      <c r="Q432" s="3">
        <f>_FV(Table1[[#This Row],[Company]],"52 week low",TRUE)</f>
        <v>41.94</v>
      </c>
      <c r="R432" s="3">
        <f>_FV(Table1[[#This Row],[Company]],"Low")</f>
        <v>49.45</v>
      </c>
      <c r="S432" s="14">
        <f>_FV(Table1[[#This Row],[Company]],"Price")</f>
        <v>49.9</v>
      </c>
      <c r="T432" s="3">
        <f>_FV(Table1[[#This Row],[Company]],"High")</f>
        <v>50.03</v>
      </c>
      <c r="U432" s="3">
        <f>_FV(Table1[[#This Row],[Company]],"52 week high",TRUE)</f>
        <v>62.4</v>
      </c>
      <c r="V432" s="7">
        <f>(_FV(Table1[[#This Row],[Company]],"52 week high",TRUE)-_FV(Table1[[#This Row],[Company]],"Price"))/_FV(Table1[[#This Row],[Company]],"Price",TRUE)</f>
        <v>0.25050100200400804</v>
      </c>
      <c r="W432" s="7">
        <f>((_FV(Table1[[#This Row],[Company]],"Price")-_FV(Table1[[#This Row],[Company]],"52 week low",TRUE))/(Table1[year range]*_FV(Table1[[#This Row],[Company]],"Price")))</f>
        <v>0.38905180840664716</v>
      </c>
      <c r="X432" s="7">
        <f>((_FV(Table1[[#This Row],[Company]],"Price")-_FV(Table1[[#This Row],[Company]],"Low",TRUE))/(_FV(Table1[[#This Row],[Company]],"High",TRUE)-_FV(Table1[[#This Row],[Company]],"Low",TRUE)))</f>
        <v>0.77586206896551213</v>
      </c>
      <c r="Y432" s="3">
        <f>_FV(Table1[[#This Row],[Company]],"Previous close",TRUE)</f>
        <v>49.63</v>
      </c>
      <c r="Z432" s="17">
        <f>_FV(Table1[[#This Row],[Company]],"Change")</f>
        <v>0.27</v>
      </c>
      <c r="AA432" s="3">
        <f>_FV(Table1[[#This Row],[Company]],"Open")</f>
        <v>49.6</v>
      </c>
      <c r="AB432" s="1">
        <v>0.197521</v>
      </c>
      <c r="AC432" s="6">
        <f>_FV(Table1[[#This Row],[Company]],"Volume")</f>
        <v>2313035</v>
      </c>
      <c r="AD432" s="6">
        <f>_FV(Table1[[#This Row],[Company]],"Volume average",TRUE)</f>
        <v>6464485.1129032299</v>
      </c>
      <c r="AE432" s="1" t="str">
        <f>_FV(Table1[[#This Row],[Company]],"Year founded",TRUE)</f>
        <v>1967</v>
      </c>
      <c r="AF432" s="6">
        <f>_FV(Table1[[#This Row],[Company]],"Shares outstanding",TRUE)</f>
        <v>1014770788.58114</v>
      </c>
      <c r="AG432" s="1" t="str">
        <f>_FV(Table1[[#This Row],[Company]],"Exchange")</f>
        <v>NASDAQ</v>
      </c>
      <c r="AH432" s="1" t="str">
        <f>_FV(Table1[[#This Row],[Company]],"Industry")</f>
        <v>Semiconductor Equipment &amp; Materials</v>
      </c>
    </row>
    <row r="433" spans="1:34" ht="16.5" x14ac:dyDescent="0.25">
      <c r="A433" s="1">
        <v>249</v>
      </c>
      <c r="B433" s="2" t="e" vm="437">
        <v>#VALUE!</v>
      </c>
      <c r="C433" s="1" t="str">
        <f>_FV(Table1[[#This Row],[Company]],"Ticker symbol",TRUE)</f>
        <v>AMP</v>
      </c>
      <c r="D433" s="5">
        <f>_FV(Table1[[#This Row],[Company]],"P/E",TRUE)</f>
        <v>12.269939000000001</v>
      </c>
      <c r="E433" s="5">
        <f>_FV(Table1[[#This Row],[Company]],"Beta")</f>
        <v>1.8085739999999999</v>
      </c>
      <c r="F433" s="7">
        <f>ABS(_FV(Table1[[#This Row],[Company]],"Change (%)",TRUE)/_FV(Table1[[#This Row],[Company]],"Beta"))</f>
        <v>3.0653984852154243E-3</v>
      </c>
      <c r="G433" s="7">
        <f>_FV(Table1[[#This Row],[Company]],"Change (%)",TRUE)</f>
        <v>5.5440000000000003E-3</v>
      </c>
      <c r="H433" s="7">
        <f>_FV(Table1[[#This Row],[Company]],"Volume")/_FV(Table1[[#This Row],[Company]],"Volume average",TRUE)</f>
        <v>0.31555671287983306</v>
      </c>
      <c r="I433" s="7">
        <f>(Table1[% volume]/(Table1[[#Totals],[% volume]]))</f>
        <v>1.1159267477570225</v>
      </c>
      <c r="J433" s="7">
        <f>_FV(Table1[[#This Row],[Company]],"Volume")/_FV(Table1[[#This Row],[Company]],"Shares outstanding",TRUE)</f>
        <v>2.3279658264404239E-3</v>
      </c>
      <c r="K433" s="7">
        <f>(_FV(Table1[[#This Row],[Company]],"52 week high",TRUE)-_FV(Table1[[#This Row],[Company]],"52 week low",TRUE))/_FV(Table1[[#This Row],[Company]],"Price")</f>
        <v>0.38194542626890993</v>
      </c>
      <c r="L433" s="7">
        <f>(_FV(Table1[[#This Row],[Company]],"High",TRUE)-_FV(Table1[[#This Row],[Company]],"Low",TRUE))/_FV(Table1[[#This Row],[Company]],"Price")</f>
        <v>9.9674819737027888E-3</v>
      </c>
      <c r="M433" s="7">
        <f>(Table1[day range]/Table1[year range])</f>
        <v>2.6096612992781723E-2</v>
      </c>
      <c r="N433" s="9">
        <f>_FV(Table1[[#This Row],[Company]],"Market cap",TRUE)</f>
        <v>20085084166.16</v>
      </c>
      <c r="O433" s="9">
        <f>_FV(Table1[[#This Row],[Company]],"Previous close",TRUE)*_FV(Table1[[#This Row],[Company]],"Change (%)",TRUE)*_FV(Table1[[#This Row],[Company]],"Shares outstanding",TRUE)</f>
        <v>111351706.61719072</v>
      </c>
      <c r="P433" s="7">
        <f>(_FV(Table1[[#This Row],[Company]],"Price")-_FV(Table1[[#This Row],[Company]],"52 week low",TRUE))/_FV(Table1[[#This Row],[Company]],"Price",TRUE)</f>
        <v>8.193128799660683E-2</v>
      </c>
      <c r="Q433" s="3">
        <f>_FV(Table1[[#This Row],[Company]],"52 week low",TRUE)</f>
        <v>129.87</v>
      </c>
      <c r="R433" s="3">
        <f>_FV(Table1[[#This Row],[Company]],"Low")</f>
        <v>140.26</v>
      </c>
      <c r="S433" s="14">
        <f>_FV(Table1[[#This Row],[Company]],"Price")</f>
        <v>141.46</v>
      </c>
      <c r="T433" s="3">
        <f>_FV(Table1[[#This Row],[Company]],"High")</f>
        <v>141.66999999999999</v>
      </c>
      <c r="U433" s="3">
        <f>_FV(Table1[[#This Row],[Company]],"52 week high",TRUE)</f>
        <v>183.9</v>
      </c>
      <c r="V433" s="7">
        <f>(_FV(Table1[[#This Row],[Company]],"52 week high",TRUE)-_FV(Table1[[#This Row],[Company]],"Price"))/_FV(Table1[[#This Row],[Company]],"Price",TRUE)</f>
        <v>0.30001413827230311</v>
      </c>
      <c r="W433" s="7">
        <f>((_FV(Table1[[#This Row],[Company]],"Price")-_FV(Table1[[#This Row],[Company]],"52 week low",TRUE))/(Table1[year range]*_FV(Table1[[#This Row],[Company]],"Price")))</f>
        <v>0.21451045715343334</v>
      </c>
      <c r="X433" s="7">
        <f>((_FV(Table1[[#This Row],[Company]],"Price")-_FV(Table1[[#This Row],[Company]],"Low",TRUE))/(_FV(Table1[[#This Row],[Company]],"High",TRUE)-_FV(Table1[[#This Row],[Company]],"Low",TRUE)))</f>
        <v>0.85106382978724815</v>
      </c>
      <c r="Y433" s="3">
        <f>_FV(Table1[[#This Row],[Company]],"Previous close",TRUE)</f>
        <v>140.68</v>
      </c>
      <c r="Z433" s="17">
        <f>_FV(Table1[[#This Row],[Company]],"Change")</f>
        <v>0.78</v>
      </c>
      <c r="AA433" s="3">
        <f>_FV(Table1[[#This Row],[Company]],"Open")</f>
        <v>140.66</v>
      </c>
      <c r="AB433" s="1">
        <v>8.9149000000000006E-2</v>
      </c>
      <c r="AC433" s="6">
        <f>_FV(Table1[[#This Row],[Company]],"Volume")</f>
        <v>332367</v>
      </c>
      <c r="AD433" s="6">
        <f>_FV(Table1[[#This Row],[Company]],"Volume average",TRUE)</f>
        <v>1053271.84126984</v>
      </c>
      <c r="AE433" s="1" t="str">
        <f>_FV(Table1[[#This Row],[Company]],"Year founded",TRUE)</f>
        <v>1983</v>
      </c>
      <c r="AF433" s="6">
        <f>_FV(Table1[[#This Row],[Company]],"Shares outstanding",TRUE)</f>
        <v>142771425.69064501</v>
      </c>
      <c r="AG433" s="1" t="str">
        <f>_FV(Table1[[#This Row],[Company]],"Exchange")</f>
        <v>NYSE</v>
      </c>
      <c r="AH433" s="1" t="str">
        <f>_FV(Table1[[#This Row],[Company]],"Industry")</f>
        <v>Asset Management</v>
      </c>
    </row>
    <row r="434" spans="1:34" ht="16.5" x14ac:dyDescent="0.25">
      <c r="A434" s="1">
        <v>495</v>
      </c>
      <c r="B434" s="2" t="e" vm="438">
        <v>#VALUE!</v>
      </c>
      <c r="C434" s="1" t="str">
        <f>_FV(Table1[[#This Row],[Company]],"Ticker symbol",TRUE)</f>
        <v>XRX</v>
      </c>
      <c r="D434" s="5">
        <f>_FV(Table1[[#This Row],[Company]],"P/E",TRUE)</f>
        <v>67.114093999999994</v>
      </c>
      <c r="E434" s="5">
        <f>_FV(Table1[[#This Row],[Company]],"Beta")</f>
        <v>1.0960829999999999</v>
      </c>
      <c r="F434" s="7">
        <f>ABS(_FV(Table1[[#This Row],[Company]],"Change (%)",TRUE)/_FV(Table1[[#This Row],[Company]],"Beta"))</f>
        <v>5.1355599895263407E-3</v>
      </c>
      <c r="G434" s="7">
        <f>_FV(Table1[[#This Row],[Company]],"Change (%)",TRUE)</f>
        <v>5.6289999999999995E-3</v>
      </c>
      <c r="H434" s="7">
        <f>_FV(Table1[[#This Row],[Company]],"Volume")/_FV(Table1[[#This Row],[Company]],"Volume average",TRUE)</f>
        <v>0.24744326984197695</v>
      </c>
      <c r="I434" s="7">
        <f>(Table1[% volume]/(Table1[[#Totals],[% volume]]))</f>
        <v>0.87505209713054966</v>
      </c>
      <c r="J434" s="7">
        <f>_FV(Table1[[#This Row],[Company]],"Volume")/_FV(Table1[[#This Row],[Company]],"Shares outstanding",TRUE)</f>
        <v>2.2164565669144727E-3</v>
      </c>
      <c r="K434" s="7">
        <f>(_FV(Table1[[#This Row],[Company]],"52 week high",TRUE)-_FV(Table1[[#This Row],[Company]],"52 week low",TRUE))/_FV(Table1[[#This Row],[Company]],"Price")</f>
        <v>0.51865671641791056</v>
      </c>
      <c r="L434" s="7">
        <f>(_FV(Table1[[#This Row],[Company]],"High",TRUE)-_FV(Table1[[#This Row],[Company]],"Low",TRUE))/_FV(Table1[[#This Row],[Company]],"Price")</f>
        <v>1.0820895522388027E-2</v>
      </c>
      <c r="M434" s="7">
        <f>(Table1[day range]/Table1[year range])</f>
        <v>2.0863309352517918E-2</v>
      </c>
      <c r="N434" s="9">
        <f>_FV(Table1[[#This Row],[Company]],"Market cap",TRUE)</f>
        <v>6822593808.3917999</v>
      </c>
      <c r="O434" s="9">
        <f>_FV(Table1[[#This Row],[Company]],"Previous close",TRUE)*_FV(Table1[[#This Row],[Company]],"Change (%)",TRUE)*_FV(Table1[[#This Row],[Company]],"Shares outstanding",TRUE)</f>
        <v>38404380.54743737</v>
      </c>
      <c r="P434" s="7">
        <f>(_FV(Table1[[#This Row],[Company]],"Price")-_FV(Table1[[#This Row],[Company]],"52 week low",TRUE))/_FV(Table1[[#This Row],[Company]],"Price",TRUE)</f>
        <v>0.12238805970149258</v>
      </c>
      <c r="Q434" s="3">
        <f>_FV(Table1[[#This Row],[Company]],"52 week low",TRUE)</f>
        <v>23.52</v>
      </c>
      <c r="R434" s="3">
        <f>_FV(Table1[[#This Row],[Company]],"Low")</f>
        <v>26.57</v>
      </c>
      <c r="S434" s="14">
        <f>_FV(Table1[[#This Row],[Company]],"Price")</f>
        <v>26.8</v>
      </c>
      <c r="T434" s="3">
        <f>_FV(Table1[[#This Row],[Company]],"High")</f>
        <v>26.86</v>
      </c>
      <c r="U434" s="3">
        <f>_FV(Table1[[#This Row],[Company]],"52 week high",TRUE)</f>
        <v>37.42</v>
      </c>
      <c r="V434" s="7">
        <f>(_FV(Table1[[#This Row],[Company]],"52 week high",TRUE)-_FV(Table1[[#This Row],[Company]],"Price"))/_FV(Table1[[#This Row],[Company]],"Price",TRUE)</f>
        <v>0.39626865671641792</v>
      </c>
      <c r="W434" s="7">
        <f>((_FV(Table1[[#This Row],[Company]],"Price")-_FV(Table1[[#This Row],[Company]],"52 week low",TRUE))/(Table1[year range]*_FV(Table1[[#This Row],[Company]],"Price")))</f>
        <v>0.23597122302158274</v>
      </c>
      <c r="X434" s="7">
        <f>((_FV(Table1[[#This Row],[Company]],"Price")-_FV(Table1[[#This Row],[Company]],"Low",TRUE))/(_FV(Table1[[#This Row],[Company]],"High",TRUE)-_FV(Table1[[#This Row],[Company]],"Low",TRUE)))</f>
        <v>0.79310344827586587</v>
      </c>
      <c r="Y434" s="3">
        <f>_FV(Table1[[#This Row],[Company]],"Previous close",TRUE)</f>
        <v>26.65</v>
      </c>
      <c r="Z434" s="17">
        <f>_FV(Table1[[#This Row],[Company]],"Change")</f>
        <v>0.15</v>
      </c>
      <c r="AA434" s="3">
        <f>_FV(Table1[[#This Row],[Company]],"Open")</f>
        <v>26.68</v>
      </c>
      <c r="AB434" s="1">
        <v>2.2388999999999999E-2</v>
      </c>
      <c r="AC434" s="6">
        <f>_FV(Table1[[#This Row],[Company]],"Volume")</f>
        <v>567429</v>
      </c>
      <c r="AD434" s="6">
        <f>_FV(Table1[[#This Row],[Company]],"Volume average",TRUE)</f>
        <v>2293168.0476190499</v>
      </c>
      <c r="AE434" s="1" t="str">
        <f>_FV(Table1[[#This Row],[Company]],"Year founded",TRUE)</f>
        <v>1906</v>
      </c>
      <c r="AF434" s="6">
        <f>_FV(Table1[[#This Row],[Company]],"Shares outstanding",TRUE)</f>
        <v>256007272.35991701</v>
      </c>
      <c r="AG434" s="1" t="str">
        <f>_FV(Table1[[#This Row],[Company]],"Exchange")</f>
        <v>NYSE</v>
      </c>
      <c r="AH434" s="1" t="str">
        <f>_FV(Table1[[#This Row],[Company]],"Industry")</f>
        <v>Information Technology Services</v>
      </c>
    </row>
    <row r="435" spans="1:34" ht="16.5" x14ac:dyDescent="0.25">
      <c r="A435" s="1">
        <v>20</v>
      </c>
      <c r="B435" s="2" t="e" vm="439">
        <v>#VALUE!</v>
      </c>
      <c r="C435" s="1" t="str">
        <f>_FV(Table1[[#This Row],[Company]],"Ticker symbol",TRUE)</f>
        <v>VZ</v>
      </c>
      <c r="D435" s="5">
        <f>_FV(Table1[[#This Row],[Company]],"P/E",TRUE)</f>
        <v>6.9492700000000003</v>
      </c>
      <c r="E435" s="5">
        <f>_FV(Table1[[#This Row],[Company]],"Beta")</f>
        <v>0.70192600000000005</v>
      </c>
      <c r="F435" s="7">
        <f>ABS(_FV(Table1[[#This Row],[Company]],"Change (%)",TRUE)/_FV(Table1[[#This Row],[Company]],"Beta"))</f>
        <v>8.1461578570960463E-3</v>
      </c>
      <c r="G435" s="7">
        <f>_FV(Table1[[#This Row],[Company]],"Change (%)",TRUE)</f>
        <v>5.718E-3</v>
      </c>
      <c r="H435" s="7">
        <f>_FV(Table1[[#This Row],[Company]],"Volume")/_FV(Table1[[#This Row],[Company]],"Volume average",TRUE)</f>
        <v>0.21636238619085621</v>
      </c>
      <c r="I435" s="7">
        <f>(Table1[% volume]/(Table1[[#Totals],[% volume]]))</f>
        <v>0.76513844929946218</v>
      </c>
      <c r="J435" s="7">
        <f>_FV(Table1[[#This Row],[Company]],"Volume")/_FV(Table1[[#This Row],[Company]],"Shares outstanding",TRUE)</f>
        <v>6.5901655183012468E-4</v>
      </c>
      <c r="K435" s="7">
        <f>(_FV(Table1[[#This Row],[Company]],"52 week high",TRUE)-_FV(Table1[[#This Row],[Company]],"52 week low",TRUE))/_FV(Table1[[#This Row],[Company]],"Price")</f>
        <v>0.20475649043016864</v>
      </c>
      <c r="L435" s="7">
        <f>(_FV(Table1[[#This Row],[Company]],"High",TRUE)-_FV(Table1[[#This Row],[Company]],"Low",TRUE))/_FV(Table1[[#This Row],[Company]],"Price")</f>
        <v>7.7695660413114207E-3</v>
      </c>
      <c r="M435" s="7">
        <f>(Table1[day range]/Table1[year range])</f>
        <v>3.7945395650162306E-2</v>
      </c>
      <c r="N435" s="9">
        <f>_FV(Table1[[#This Row],[Company]],"Market cap",TRUE)</f>
        <v>217959603216.5</v>
      </c>
      <c r="O435" s="9">
        <f>_FV(Table1[[#This Row],[Company]],"Previous close",TRUE)*_FV(Table1[[#This Row],[Company]],"Change (%)",TRUE)*_FV(Table1[[#This Row],[Company]],"Shares outstanding",TRUE)</f>
        <v>1246293011.1919472</v>
      </c>
      <c r="P435" s="7">
        <f>(_FV(Table1[[#This Row],[Company]],"Price")-_FV(Table1[[#This Row],[Company]],"52 week low",TRUE))/_FV(Table1[[#This Row],[Company]],"Price",TRUE)</f>
        <v>0.16685616827743036</v>
      </c>
      <c r="Q435" s="3">
        <f>_FV(Table1[[#This Row],[Company]],"52 week low",TRUE)</f>
        <v>43.965000000000003</v>
      </c>
      <c r="R435" s="3">
        <f>_FV(Table1[[#This Row],[Company]],"Low")</f>
        <v>52.41</v>
      </c>
      <c r="S435" s="14">
        <f>_FV(Table1[[#This Row],[Company]],"Price")</f>
        <v>52.77</v>
      </c>
      <c r="T435" s="3">
        <f>_FV(Table1[[#This Row],[Company]],"High")</f>
        <v>52.82</v>
      </c>
      <c r="U435" s="3">
        <f>_FV(Table1[[#This Row],[Company]],"52 week high",TRUE)</f>
        <v>54.77</v>
      </c>
      <c r="V435" s="7">
        <f>(_FV(Table1[[#This Row],[Company]],"52 week high",TRUE)-_FV(Table1[[#This Row],[Company]],"Price"))/_FV(Table1[[#This Row],[Company]],"Price",TRUE)</f>
        <v>3.7900322152738294E-2</v>
      </c>
      <c r="W435" s="7">
        <f>((_FV(Table1[[#This Row],[Company]],"Price")-_FV(Table1[[#This Row],[Company]],"52 week low",TRUE))/(Table1[year range]*_FV(Table1[[#This Row],[Company]],"Price")))</f>
        <v>0.81490050902360023</v>
      </c>
      <c r="X435" s="7">
        <f>((_FV(Table1[[#This Row],[Company]],"Price")-_FV(Table1[[#This Row],[Company]],"Low",TRUE))/(_FV(Table1[[#This Row],[Company]],"High",TRUE)-_FV(Table1[[#This Row],[Company]],"Low",TRUE)))</f>
        <v>0.87804878048781287</v>
      </c>
      <c r="Y435" s="3">
        <f>_FV(Table1[[#This Row],[Company]],"Previous close",TRUE)</f>
        <v>52.47</v>
      </c>
      <c r="Z435" s="17">
        <f>_FV(Table1[[#This Row],[Company]],"Change")</f>
        <v>0.3</v>
      </c>
      <c r="AA435" s="3">
        <f>_FV(Table1[[#This Row],[Company]],"Open")</f>
        <v>52.55</v>
      </c>
      <c r="AB435" s="1">
        <v>0.87816899999999998</v>
      </c>
      <c r="AC435" s="6">
        <f>_FV(Table1[[#This Row],[Company]],"Volume")</f>
        <v>2737545</v>
      </c>
      <c r="AD435" s="6">
        <f>_FV(Table1[[#This Row],[Company]],"Volume average",TRUE)</f>
        <v>12652592.015625</v>
      </c>
      <c r="AE435" s="1" t="str">
        <f>_FV(Table1[[#This Row],[Company]],"Year founded",TRUE)</f>
        <v>1983</v>
      </c>
      <c r="AF435" s="6">
        <f>_FV(Table1[[#This Row],[Company]],"Shares outstanding",TRUE)</f>
        <v>4153985195.6641898</v>
      </c>
      <c r="AG435" s="1" t="str">
        <f>_FV(Table1[[#This Row],[Company]],"Exchange")</f>
        <v>NYSE</v>
      </c>
      <c r="AH435" s="1" t="str">
        <f>_FV(Table1[[#This Row],[Company]],"Industry")</f>
        <v>Telecom Services</v>
      </c>
    </row>
    <row r="436" spans="1:34" ht="16.5" x14ac:dyDescent="0.25">
      <c r="A436" s="1">
        <v>185</v>
      </c>
      <c r="B436" s="2" t="e" vm="440">
        <v>#VALUE!</v>
      </c>
      <c r="C436" s="1" t="str">
        <f>_FV(Table1[[#This Row],[Company]],"Ticker symbol",TRUE)</f>
        <v>VFC</v>
      </c>
      <c r="D436" s="5">
        <f>_FV(Table1[[#This Row],[Company]],"P/E",TRUE)</f>
        <v>48.543689000000001</v>
      </c>
      <c r="E436" s="5">
        <f>_FV(Table1[[#This Row],[Company]],"Beta")</f>
        <v>1.0181210000000001</v>
      </c>
      <c r="F436" s="7">
        <f>ABS(_FV(Table1[[#This Row],[Company]],"Change (%)",TRUE)/_FV(Table1[[#This Row],[Company]],"Beta"))</f>
        <v>5.7527543386296917E-3</v>
      </c>
      <c r="G436" s="7">
        <f>_FV(Table1[[#This Row],[Company]],"Change (%)",TRUE)</f>
        <v>5.8570000000000002E-3</v>
      </c>
      <c r="H436" s="7">
        <f>_FV(Table1[[#This Row],[Company]],"Volume")/_FV(Table1[[#This Row],[Company]],"Volume average",TRUE)</f>
        <v>0.19393740909037019</v>
      </c>
      <c r="I436" s="7">
        <f>(Table1[% volume]/(Table1[[#Totals],[% volume]]))</f>
        <v>0.68583532962917748</v>
      </c>
      <c r="J436" s="7">
        <f>_FV(Table1[[#This Row],[Company]],"Volume")/_FV(Table1[[#This Row],[Company]],"Shares outstanding",TRUE)</f>
        <v>9.8602822958813031E-4</v>
      </c>
      <c r="K436" s="7">
        <f>(_FV(Table1[[#This Row],[Company]],"52 week high",TRUE)-_FV(Table1[[#This Row],[Company]],"52 week low",TRUE))/_FV(Table1[[#This Row],[Company]],"Price")</f>
        <v>0.36770778189518261</v>
      </c>
      <c r="L436" s="7">
        <f>(_FV(Table1[[#This Row],[Company]],"High",TRUE)-_FV(Table1[[#This Row],[Company]],"Low",TRUE))/_FV(Table1[[#This Row],[Company]],"Price")</f>
        <v>8.6818422445737765E-3</v>
      </c>
      <c r="M436" s="7">
        <f>(Table1[day range]/Table1[year range])</f>
        <v>2.3610711200690852E-2</v>
      </c>
      <c r="N436" s="9">
        <f>_FV(Table1[[#This Row],[Company]],"Market cap",TRUE)</f>
        <v>37193525093.4133</v>
      </c>
      <c r="O436" s="9">
        <f>_FV(Table1[[#This Row],[Company]],"Previous close",TRUE)*_FV(Table1[[#This Row],[Company]],"Change (%)",TRUE)*_FV(Table1[[#This Row],[Company]],"Shares outstanding",TRUE)</f>
        <v>217842476.47212166</v>
      </c>
      <c r="P436" s="7">
        <f>(_FV(Table1[[#This Row],[Company]],"Price")-_FV(Table1[[#This Row],[Company]],"52 week low",TRUE))/_FV(Table1[[#This Row],[Company]],"Price",TRUE)</f>
        <v>0.36463737427210169</v>
      </c>
      <c r="Q436" s="3">
        <f>_FV(Table1[[#This Row],[Company]],"52 week low",TRUE)</f>
        <v>60.01</v>
      </c>
      <c r="R436" s="3">
        <f>_FV(Table1[[#This Row],[Company]],"Low")</f>
        <v>93.92</v>
      </c>
      <c r="S436" s="14">
        <f>_FV(Table1[[#This Row],[Company]],"Price")</f>
        <v>94.45</v>
      </c>
      <c r="T436" s="3">
        <f>_FV(Table1[[#This Row],[Company]],"High")</f>
        <v>94.74</v>
      </c>
      <c r="U436" s="3">
        <f>_FV(Table1[[#This Row],[Company]],"52 week high",TRUE)</f>
        <v>94.74</v>
      </c>
      <c r="V436" s="7">
        <f>(_FV(Table1[[#This Row],[Company]],"52 week high",TRUE)-_FV(Table1[[#This Row],[Company]],"Price"))/_FV(Table1[[#This Row],[Company]],"Price",TRUE)</f>
        <v>3.0704076230809109E-3</v>
      </c>
      <c r="W436" s="7">
        <f>((_FV(Table1[[#This Row],[Company]],"Price")-_FV(Table1[[#This Row],[Company]],"52 week low",TRUE))/(Table1[year range]*_FV(Table1[[#This Row],[Company]],"Price")))</f>
        <v>0.99164987042902408</v>
      </c>
      <c r="X436" s="7">
        <f>((_FV(Table1[[#This Row],[Company]],"Price")-_FV(Table1[[#This Row],[Company]],"Low",TRUE))/(_FV(Table1[[#This Row],[Company]],"High",TRUE)-_FV(Table1[[#This Row],[Company]],"Low",TRUE)))</f>
        <v>0.64634146341464094</v>
      </c>
      <c r="Y436" s="3">
        <f>_FV(Table1[[#This Row],[Company]],"Previous close",TRUE)</f>
        <v>93.9</v>
      </c>
      <c r="Z436" s="17">
        <f>_FV(Table1[[#This Row],[Company]],"Change")</f>
        <v>0.55000000000000004</v>
      </c>
      <c r="AA436" s="3">
        <f>_FV(Table1[[#This Row],[Company]],"Open")</f>
        <v>94.15</v>
      </c>
      <c r="AB436" s="1">
        <v>0.12753500000000001</v>
      </c>
      <c r="AC436" s="6">
        <f>_FV(Table1[[#This Row],[Company]],"Volume")</f>
        <v>390563</v>
      </c>
      <c r="AD436" s="6">
        <f>_FV(Table1[[#This Row],[Company]],"Volume average",TRUE)</f>
        <v>2013861.07936508</v>
      </c>
      <c r="AE436" s="1" t="str">
        <f>_FV(Table1[[#This Row],[Company]],"Year founded",TRUE)</f>
        <v>1899</v>
      </c>
      <c r="AF436" s="6">
        <f>_FV(Table1[[#This Row],[Company]],"Shares outstanding",TRUE)</f>
        <v>396097178.84359199</v>
      </c>
      <c r="AG436" s="1" t="str">
        <f>_FV(Table1[[#This Row],[Company]],"Exchange")</f>
        <v>NYSE</v>
      </c>
      <c r="AH436" s="1" t="str">
        <f>_FV(Table1[[#This Row],[Company]],"Industry")</f>
        <v>Apparel Manufacturing</v>
      </c>
    </row>
    <row r="437" spans="1:34" ht="16.5" x14ac:dyDescent="0.25">
      <c r="A437" s="1">
        <v>11</v>
      </c>
      <c r="B437" s="2" t="e" vm="441">
        <v>#VALUE!</v>
      </c>
      <c r="C437" s="1" t="str">
        <f>_FV(Table1[[#This Row],[Company]],"Ticker symbol",TRUE)</f>
        <v>BAC</v>
      </c>
      <c r="D437" s="5">
        <f>_FV(Table1[[#This Row],[Company]],"P/E",TRUE)</f>
        <v>16.420361</v>
      </c>
      <c r="E437" s="5">
        <f>_FV(Table1[[#This Row],[Company]],"Beta")</f>
        <v>1.2845200000000001</v>
      </c>
      <c r="F437" s="7">
        <f>ABS(_FV(Table1[[#This Row],[Company]],"Change (%)",TRUE)/_FV(Table1[[#This Row],[Company]],"Beta"))</f>
        <v>4.5690218914458316E-3</v>
      </c>
      <c r="G437" s="7">
        <f>_FV(Table1[[#This Row],[Company]],"Change (%)",TRUE)</f>
        <v>5.8690000000000001E-3</v>
      </c>
      <c r="H437" s="7">
        <f>_FV(Table1[[#This Row],[Company]],"Volume")/_FV(Table1[[#This Row],[Company]],"Volume average",TRUE)</f>
        <v>0.55984036941938164</v>
      </c>
      <c r="I437" s="7">
        <f>(Table1[% volume]/(Table1[[#Totals],[% volume]]))</f>
        <v>1.9798052686243051</v>
      </c>
      <c r="J437" s="7">
        <f>_FV(Table1[[#This Row],[Company]],"Volume")/_FV(Table1[[#This Row],[Company]],"Shares outstanding",TRUE)</f>
        <v>1.2145363311466845E-3</v>
      </c>
      <c r="K437" s="7">
        <f>(_FV(Table1[[#This Row],[Company]],"52 week high",TRUE)-_FV(Table1[[#This Row],[Company]],"52 week low",TRUE))/_FV(Table1[[#This Row],[Company]],"Price")</f>
        <v>0.32486989433843233</v>
      </c>
      <c r="L437" s="7">
        <f>(_FV(Table1[[#This Row],[Company]],"High",TRUE)-_FV(Table1[[#This Row],[Company]],"Low",TRUE))/_FV(Table1[[#This Row],[Company]],"Price")</f>
        <v>8.8314146033748979E-3</v>
      </c>
      <c r="M437" s="7">
        <f>(Table1[day range]/Table1[year range])</f>
        <v>2.7184466019417593E-2</v>
      </c>
      <c r="N437" s="9">
        <f>_FV(Table1[[#This Row],[Company]],"Market cap",TRUE)</f>
        <v>316681452482.25598</v>
      </c>
      <c r="O437" s="9">
        <f>_FV(Table1[[#This Row],[Company]],"Previous close",TRUE)*_FV(Table1[[#This Row],[Company]],"Change (%)",TRUE)*_FV(Table1[[#This Row],[Company]],"Shares outstanding",TRUE)</f>
        <v>1858603444.6183491</v>
      </c>
      <c r="P437" s="7">
        <f>(_FV(Table1[[#This Row],[Company]],"Price")-_FV(Table1[[#This Row],[Company]],"52 week low",TRUE))/_FV(Table1[[#This Row],[Company]],"Price",TRUE)</f>
        <v>0.28244756347579242</v>
      </c>
      <c r="Q437" s="3">
        <f>_FV(Table1[[#This Row],[Company]],"52 week low",TRUE)</f>
        <v>22.75</v>
      </c>
      <c r="R437" s="3">
        <f>_FV(Table1[[#This Row],[Company]],"Low")</f>
        <v>31.48</v>
      </c>
      <c r="S437" s="14">
        <f>_FV(Table1[[#This Row],[Company]],"Price")</f>
        <v>31.704999999999998</v>
      </c>
      <c r="T437" s="3">
        <f>_FV(Table1[[#This Row],[Company]],"High")</f>
        <v>31.76</v>
      </c>
      <c r="U437" s="3">
        <f>_FV(Table1[[#This Row],[Company]],"52 week high",TRUE)</f>
        <v>33.049999999999997</v>
      </c>
      <c r="V437" s="7">
        <f>(_FV(Table1[[#This Row],[Company]],"52 week high",TRUE)-_FV(Table1[[#This Row],[Company]],"Price"))/_FV(Table1[[#This Row],[Company]],"Price",TRUE)</f>
        <v>4.2422330862639926E-2</v>
      </c>
      <c r="W437" s="7">
        <f>((_FV(Table1[[#This Row],[Company]],"Price")-_FV(Table1[[#This Row],[Company]],"52 week low",TRUE))/(Table1[year range]*_FV(Table1[[#This Row],[Company]],"Price")))</f>
        <v>0.86941747572815542</v>
      </c>
      <c r="X437" s="7">
        <f>((_FV(Table1[[#This Row],[Company]],"Price")-_FV(Table1[[#This Row],[Company]],"Low",TRUE))/(_FV(Table1[[#This Row],[Company]],"High",TRUE)-_FV(Table1[[#This Row],[Company]],"Low",TRUE)))</f>
        <v>0.80357142857141772</v>
      </c>
      <c r="Y437" s="3">
        <f>_FV(Table1[[#This Row],[Company]],"Previous close",TRUE)</f>
        <v>31.52</v>
      </c>
      <c r="Z437" s="17">
        <f>_FV(Table1[[#This Row],[Company]],"Change")</f>
        <v>0.185</v>
      </c>
      <c r="AA437" s="3">
        <f>_FV(Table1[[#This Row],[Company]],"Open")</f>
        <v>31.51</v>
      </c>
      <c r="AB437" s="1">
        <v>1.2116910000000001</v>
      </c>
      <c r="AC437" s="6">
        <f>_FV(Table1[[#This Row],[Company]],"Volume")</f>
        <v>12202447</v>
      </c>
      <c r="AD437" s="6">
        <f>_FV(Table1[[#This Row],[Company]],"Volume average",TRUE)</f>
        <v>21796297.063492101</v>
      </c>
      <c r="AE437" s="1" t="str">
        <f>_FV(Table1[[#This Row],[Company]],"Year founded",TRUE)</f>
        <v>1998</v>
      </c>
      <c r="AF437" s="6">
        <f>_FV(Table1[[#This Row],[Company]],"Shares outstanding",TRUE)</f>
        <v>10047000396.010599</v>
      </c>
      <c r="AG437" s="1" t="str">
        <f>_FV(Table1[[#This Row],[Company]],"Exchange")</f>
        <v>NYSE</v>
      </c>
      <c r="AH437" s="1" t="str">
        <f>_FV(Table1[[#This Row],[Company]],"Industry")</f>
        <v>Banks - Global</v>
      </c>
    </row>
    <row r="438" spans="1:34" ht="16.5" x14ac:dyDescent="0.25">
      <c r="A438" s="1">
        <v>504</v>
      </c>
      <c r="B438" s="2" t="e" vm="442">
        <v>#VALUE!</v>
      </c>
      <c r="C438" s="1" t="str">
        <f>_FV(Table1[[#This Row],[Company]],"Ticker symbol",TRUE)</f>
        <v>UA</v>
      </c>
      <c r="D438" s="5">
        <f>_FV(Table1[[#This Row],[Company]],"P/E",TRUE)</f>
        <v>46.948357000000001</v>
      </c>
      <c r="E438" s="19">
        <v>1.1299999999999999</v>
      </c>
      <c r="F438" s="7">
        <f>ABS(Table1[[#This Row],[% change]]/Table1[[#This Row],[Beta]])</f>
        <v>5.2619469026548675E-3</v>
      </c>
      <c r="G438" s="7">
        <f>_FV(Table1[[#This Row],[Company]],"Change (%)",TRUE)</f>
        <v>5.9459999999999999E-3</v>
      </c>
      <c r="H438" s="7">
        <f>_FV(Table1[[#This Row],[Company]],"Volume")/_FV(Table1[[#This Row],[Company]],"Volume average",TRUE)</f>
        <v>0.1655372971430305</v>
      </c>
      <c r="I438" s="7">
        <f>(Table1[% volume]/(Table1[[#Totals],[% volume]]))</f>
        <v>0.5854018947892129</v>
      </c>
      <c r="J438" s="7">
        <f>_FV(Table1[[#This Row],[Company]],"Volume")/_FV(Table1[[#This Row],[Company]],"Shares outstanding",TRUE)</f>
        <v>1.043870735768751E-3</v>
      </c>
      <c r="K438" s="7">
        <f>(_FV(Table1[[#This Row],[Company]],"52 week high",TRUE)-_FV(Table1[[#This Row],[Company]],"52 week low",TRUE))/_FV(Table1[[#This Row],[Company]],"Price")</f>
        <v>0.66200967221923701</v>
      </c>
      <c r="L438" s="7">
        <f>(_FV(Table1[[#This Row],[Company]],"High",TRUE)-_FV(Table1[[#This Row],[Company]],"Low",TRUE))/_FV(Table1[[#This Row],[Company]],"Price")</f>
        <v>1.2358946802794219E-2</v>
      </c>
      <c r="M438" s="7">
        <f>(Table1[day range]/Table1[year range])</f>
        <v>1.8668831168831203E-2</v>
      </c>
      <c r="N438" s="9">
        <f>_FV(Table1[[#This Row],[Company]],"Market cap",TRUE)</f>
        <v>8289221264.1899996</v>
      </c>
      <c r="O438" s="9">
        <f>_FV(Table1[[#This Row],[Company]],"Previous close",TRUE)*_FV(Table1[[#This Row],[Company]],"Change (%)",TRUE)*_FV(Table1[[#This Row],[Company]],"Shares outstanding",TRUE)</f>
        <v>49287709.636873789</v>
      </c>
      <c r="P438" s="7">
        <f>(_FV(Table1[[#This Row],[Company]],"Price")-_FV(Table1[[#This Row],[Company]],"52 week low",TRUE))/_FV(Table1[[#This Row],[Company]],"Price",TRUE)</f>
        <v>0.44331004836109622</v>
      </c>
      <c r="Q438" s="3">
        <f>_FV(Table1[[#This Row],[Company]],"52 week low",TRUE)</f>
        <v>10.36</v>
      </c>
      <c r="R438" s="3">
        <f>_FV(Table1[[#This Row],[Company]],"Low")</f>
        <v>18.489999999999998</v>
      </c>
      <c r="S438" s="14">
        <f>_FV(Table1[[#This Row],[Company]],"Price")</f>
        <v>18.61</v>
      </c>
      <c r="T438" s="3">
        <f>_FV(Table1[[#This Row],[Company]],"High")</f>
        <v>18.72</v>
      </c>
      <c r="U438" s="3">
        <f>_FV(Table1[[#This Row],[Company]],"52 week high",TRUE)</f>
        <v>22.68</v>
      </c>
      <c r="V438" s="7">
        <f>(_FV(Table1[[#This Row],[Company]],"52 week high",TRUE)-_FV(Table1[[#This Row],[Company]],"Price"))/_FV(Table1[[#This Row],[Company]],"Price",TRUE)</f>
        <v>0.21869962385814082</v>
      </c>
      <c r="W438" s="7">
        <f>((_FV(Table1[[#This Row],[Company]],"Price")-_FV(Table1[[#This Row],[Company]],"52 week low",TRUE))/(Table1[year range]*_FV(Table1[[#This Row],[Company]],"Price")))</f>
        <v>0.6696428571428571</v>
      </c>
      <c r="X438" s="7">
        <f>((_FV(Table1[[#This Row],[Company]],"Price")-_FV(Table1[[#This Row],[Company]],"Low",TRUE))/(_FV(Table1[[#This Row],[Company]],"High",TRUE)-_FV(Table1[[#This Row],[Company]],"Low",TRUE)))</f>
        <v>0.52173913043478592</v>
      </c>
      <c r="Y438" s="3">
        <f>_FV(Table1[[#This Row],[Company]],"Previous close",TRUE)</f>
        <v>18.5</v>
      </c>
      <c r="Z438" s="17">
        <f>_FV(Table1[[#This Row],[Company]],"Change")</f>
        <v>0.11</v>
      </c>
      <c r="AA438" s="3">
        <f>_FV(Table1[[#This Row],[Company]],"Open")</f>
        <v>18.489999999999998</v>
      </c>
      <c r="AB438" s="1">
        <v>1.6074000000000001E-2</v>
      </c>
      <c r="AC438" s="6">
        <f>_FV(Table1[[#This Row],[Company]],"Volume")</f>
        <v>467723</v>
      </c>
      <c r="AD438" s="6">
        <f>_FV(Table1[[#This Row],[Company]],"Volume average",TRUE)</f>
        <v>2825484.09375</v>
      </c>
      <c r="AE438" s="1" t="str">
        <f>_FV(Table1[[#This Row],[Company]],"Year founded",TRUE)</f>
        <v>1996</v>
      </c>
      <c r="AF438" s="6">
        <f>_FV(Table1[[#This Row],[Company]],"Shares outstanding",TRUE)</f>
        <v>448066014.280541</v>
      </c>
      <c r="AG438" s="1" t="str">
        <f>_FV(Table1[[#This Row],[Company]],"Exchange")</f>
        <v>NYSE</v>
      </c>
      <c r="AH438" s="1" t="str">
        <f>_FV(Table1[[#This Row],[Company]],"Industry")</f>
        <v>Apparel Manufacturing</v>
      </c>
    </row>
    <row r="439" spans="1:34" ht="16.5" x14ac:dyDescent="0.25">
      <c r="A439" s="1">
        <v>48</v>
      </c>
      <c r="B439" s="2" t="e" vm="443">
        <v>#VALUE!</v>
      </c>
      <c r="C439" s="1" t="str">
        <f>_FV(Table1[[#This Row],[Company]],"Ticker symbol",TRUE)</f>
        <v>TXN</v>
      </c>
      <c r="D439" s="5">
        <f>_FV(Table1[[#This Row],[Company]],"P/E",TRUE)</f>
        <v>25.974025999999999</v>
      </c>
      <c r="E439" s="5">
        <f>_FV(Table1[[#This Row],[Company]],"Beta")</f>
        <v>1.1988890000000001</v>
      </c>
      <c r="F439" s="7">
        <f>ABS(_FV(Table1[[#This Row],[Company]],"Change (%)",TRUE)/_FV(Table1[[#This Row],[Company]],"Beta"))</f>
        <v>4.9712692334319521E-3</v>
      </c>
      <c r="G439" s="7">
        <f>_FV(Table1[[#This Row],[Company]],"Change (%)",TRUE)</f>
        <v>5.96E-3</v>
      </c>
      <c r="H439" s="7">
        <f>_FV(Table1[[#This Row],[Company]],"Volume")/_FV(Table1[[#This Row],[Company]],"Volume average",TRUE)</f>
        <v>0.19299363060545785</v>
      </c>
      <c r="I439" s="7">
        <f>(Table1[% volume]/(Table1[[#Totals],[% volume]]))</f>
        <v>0.68249777535673095</v>
      </c>
      <c r="J439" s="7">
        <f>_FV(Table1[[#This Row],[Company]],"Volume")/_FV(Table1[[#This Row],[Company]],"Shares outstanding",TRUE)</f>
        <v>7.4368666897616333E-4</v>
      </c>
      <c r="K439" s="7">
        <f>(_FV(Table1[[#This Row],[Company]],"52 week high",TRUE)-_FV(Table1[[#This Row],[Company]],"52 week low",TRUE))/_FV(Table1[[#This Row],[Company]],"Price")</f>
        <v>0.35334020264468496</v>
      </c>
      <c r="L439" s="7">
        <f>(_FV(Table1[[#This Row],[Company]],"High",TRUE)-_FV(Table1[[#This Row],[Company]],"Low",TRUE))/_FV(Table1[[#This Row],[Company]],"Price")</f>
        <v>1.2450626824660853E-2</v>
      </c>
      <c r="M439" s="7">
        <f>(Table1[day range]/Table1[year range])</f>
        <v>3.5236938031591801E-2</v>
      </c>
      <c r="N439" s="9">
        <f>_FV(Table1[[#This Row],[Company]],"Market cap",TRUE)</f>
        <v>113163506380.8</v>
      </c>
      <c r="O439" s="9">
        <f>_FV(Table1[[#This Row],[Company]],"Previous close",TRUE)*_FV(Table1[[#This Row],[Company]],"Change (%)",TRUE)*_FV(Table1[[#This Row],[Company]],"Shares outstanding",TRUE)</f>
        <v>674454498.02956831</v>
      </c>
      <c r="P439" s="7">
        <f>(_FV(Table1[[#This Row],[Company]],"Price")-_FV(Table1[[#This Row],[Company]],"52 week low",TRUE))/_FV(Table1[[#This Row],[Company]],"Price",TRUE)</f>
        <v>0.31650352052206765</v>
      </c>
      <c r="Q439" s="3">
        <f>_FV(Table1[[#This Row],[Company]],"52 week low",TRUE)</f>
        <v>79.599999999999994</v>
      </c>
      <c r="R439" s="3">
        <f>_FV(Table1[[#This Row],[Company]],"Low")</f>
        <v>115.16</v>
      </c>
      <c r="S439" s="14">
        <f>_FV(Table1[[#This Row],[Company]],"Price")</f>
        <v>116.46</v>
      </c>
      <c r="T439" s="3">
        <f>_FV(Table1[[#This Row],[Company]],"High")</f>
        <v>116.61</v>
      </c>
      <c r="U439" s="3">
        <f>_FV(Table1[[#This Row],[Company]],"52 week high",TRUE)</f>
        <v>120.75</v>
      </c>
      <c r="V439" s="7">
        <f>(_FV(Table1[[#This Row],[Company]],"52 week high",TRUE)-_FV(Table1[[#This Row],[Company]],"Price"))/_FV(Table1[[#This Row],[Company]],"Price",TRUE)</f>
        <v>3.6836682122617266E-2</v>
      </c>
      <c r="W439" s="7">
        <f>((_FV(Table1[[#This Row],[Company]],"Price")-_FV(Table1[[#This Row],[Company]],"52 week low",TRUE))/(Table1[year range]*_FV(Table1[[#This Row],[Company]],"Price")))</f>
        <v>0.8957472660996354</v>
      </c>
      <c r="X439" s="7">
        <f>((_FV(Table1[[#This Row],[Company]],"Price")-_FV(Table1[[#This Row],[Company]],"Low",TRUE))/(_FV(Table1[[#This Row],[Company]],"High",TRUE)-_FV(Table1[[#This Row],[Company]],"Low",TRUE)))</f>
        <v>0.89655172413792728</v>
      </c>
      <c r="Y439" s="3">
        <f>_FV(Table1[[#This Row],[Company]],"Previous close",TRUE)</f>
        <v>115.77</v>
      </c>
      <c r="Z439" s="17">
        <f>_FV(Table1[[#This Row],[Company]],"Change")</f>
        <v>0.69</v>
      </c>
      <c r="AA439" s="3">
        <f>_FV(Table1[[#This Row],[Company]],"Open")</f>
        <v>115.66</v>
      </c>
      <c r="AB439" s="1">
        <v>0.46099200000000001</v>
      </c>
      <c r="AC439" s="6">
        <f>_FV(Table1[[#This Row],[Company]],"Volume")</f>
        <v>726943</v>
      </c>
      <c r="AD439" s="6">
        <f>_FV(Table1[[#This Row],[Company]],"Volume average",TRUE)</f>
        <v>3766668.3492063498</v>
      </c>
      <c r="AE439" s="1" t="str">
        <f>_FV(Table1[[#This Row],[Company]],"Year founded",TRUE)</f>
        <v>1930</v>
      </c>
      <c r="AF439" s="6">
        <f>_FV(Table1[[#This Row],[Company]],"Shares outstanding",TRUE)</f>
        <v>977485586.77377605</v>
      </c>
      <c r="AG439" s="1" t="str">
        <f>_FV(Table1[[#This Row],[Company]],"Exchange")</f>
        <v>NASDAQ</v>
      </c>
      <c r="AH439" s="1" t="str">
        <f>_FV(Table1[[#This Row],[Company]],"Industry")</f>
        <v>Semiconductors</v>
      </c>
    </row>
    <row r="440" spans="1:34" ht="16.5" x14ac:dyDescent="0.25">
      <c r="A440" s="1">
        <v>45</v>
      </c>
      <c r="B440" s="2" t="e" vm="444">
        <v>#VALUE!</v>
      </c>
      <c r="C440" s="1" t="str">
        <f>_FV(Table1[[#This Row],[Company]],"Ticker symbol",TRUE)</f>
        <v>ABT</v>
      </c>
      <c r="D440" s="5">
        <f>_FV(Table1[[#This Row],[Company]],"P/E",TRUE)</f>
        <v>140.84506999999999</v>
      </c>
      <c r="E440" s="5">
        <f>_FV(Table1[[#This Row],[Company]],"Beta")</f>
        <v>1.540001</v>
      </c>
      <c r="F440" s="7">
        <f>ABS(_FV(Table1[[#This Row],[Company]],"Change (%)",TRUE)/_FV(Table1[[#This Row],[Company]],"Beta"))</f>
        <v>3.9110364214049211E-3</v>
      </c>
      <c r="G440" s="7">
        <f>_FV(Table1[[#This Row],[Company]],"Change (%)",TRUE)</f>
        <v>6.0229999999999997E-3</v>
      </c>
      <c r="H440" s="7">
        <f>_FV(Table1[[#This Row],[Company]],"Volume")/_FV(Table1[[#This Row],[Company]],"Volume average",TRUE)</f>
        <v>0.27068006546930878</v>
      </c>
      <c r="I440" s="7">
        <f>(Table1[% volume]/(Table1[[#Totals],[% volume]]))</f>
        <v>0.95722611122790657</v>
      </c>
      <c r="J440" s="7">
        <f>_FV(Table1[[#This Row],[Company]],"Volume")/_FV(Table1[[#This Row],[Company]],"Shares outstanding",TRUE)</f>
        <v>7.4553268595096186E-4</v>
      </c>
      <c r="K440" s="7">
        <f>(_FV(Table1[[#This Row],[Company]],"52 week high",TRUE)-_FV(Table1[[#This Row],[Company]],"52 week low",TRUE))/_FV(Table1[[#This Row],[Company]],"Price")</f>
        <v>0.27402517654283093</v>
      </c>
      <c r="L440" s="7">
        <f>(_FV(Table1[[#This Row],[Company]],"High",TRUE)-_FV(Table1[[#This Row],[Company]],"Low",TRUE))/_FV(Table1[[#This Row],[Company]],"Price")</f>
        <v>1.1590420632483811E-2</v>
      </c>
      <c r="M440" s="7">
        <f>(Table1[day range]/Table1[year range])</f>
        <v>4.2296918767506728E-2</v>
      </c>
      <c r="N440" s="9">
        <f>_FV(Table1[[#This Row],[Company]],"Market cap",TRUE)</f>
        <v>114469333281</v>
      </c>
      <c r="O440" s="9">
        <f>_FV(Table1[[#This Row],[Company]],"Previous close",TRUE)*_FV(Table1[[#This Row],[Company]],"Change (%)",TRUE)*_FV(Table1[[#This Row],[Company]],"Shares outstanding",TRUE)</f>
        <v>689448794.35146487</v>
      </c>
      <c r="P440" s="7">
        <f>(_FV(Table1[[#This Row],[Company]],"Price")-_FV(Table1[[#This Row],[Company]],"52 week low",TRUE))/_FV(Table1[[#This Row],[Company]],"Price",TRUE)</f>
        <v>0.26235799815781397</v>
      </c>
      <c r="Q440" s="3">
        <f>_FV(Table1[[#This Row],[Company]],"52 week low",TRUE)</f>
        <v>48.05</v>
      </c>
      <c r="R440" s="3">
        <f>_FV(Table1[[#This Row],[Company]],"Low")</f>
        <v>64.555000000000007</v>
      </c>
      <c r="S440" s="14">
        <f>_FV(Table1[[#This Row],[Company]],"Price")</f>
        <v>65.14</v>
      </c>
      <c r="T440" s="3">
        <f>_FV(Table1[[#This Row],[Company]],"High")</f>
        <v>65.31</v>
      </c>
      <c r="U440" s="3">
        <f>_FV(Table1[[#This Row],[Company]],"52 week high",TRUE)</f>
        <v>65.900000000000006</v>
      </c>
      <c r="V440" s="7">
        <f>(_FV(Table1[[#This Row],[Company]],"52 week high",TRUE)-_FV(Table1[[#This Row],[Company]],"Price"))/_FV(Table1[[#This Row],[Company]],"Price",TRUE)</f>
        <v>1.1667178385016965E-2</v>
      </c>
      <c r="W440" s="7">
        <f>((_FV(Table1[[#This Row],[Company]],"Price")-_FV(Table1[[#This Row],[Company]],"52 week low",TRUE))/(Table1[year range]*_FV(Table1[[#This Row],[Company]],"Price")))</f>
        <v>0.95742296918767478</v>
      </c>
      <c r="X440" s="7">
        <f>((_FV(Table1[[#This Row],[Company]],"Price")-_FV(Table1[[#This Row],[Company]],"Low",TRUE))/(_FV(Table1[[#This Row],[Company]],"High",TRUE)-_FV(Table1[[#This Row],[Company]],"Low",TRUE)))</f>
        <v>0.77483443708608912</v>
      </c>
      <c r="Y440" s="3">
        <f>_FV(Table1[[#This Row],[Company]],"Previous close",TRUE)</f>
        <v>64.75</v>
      </c>
      <c r="Z440" s="17">
        <f>_FV(Table1[[#This Row],[Company]],"Change")</f>
        <v>0.39</v>
      </c>
      <c r="AA440" s="3">
        <f>_FV(Table1[[#This Row],[Company]],"Open")</f>
        <v>64.739999999999995</v>
      </c>
      <c r="AB440" s="1">
        <v>0.478016</v>
      </c>
      <c r="AC440" s="6">
        <f>_FV(Table1[[#This Row],[Company]],"Volume")</f>
        <v>1318002</v>
      </c>
      <c r="AD440" s="6">
        <f>_FV(Table1[[#This Row],[Company]],"Volume average",TRUE)</f>
        <v>4869224.4761904804</v>
      </c>
      <c r="AE440" s="1" t="str">
        <f>_FV(Table1[[#This Row],[Company]],"Year founded",TRUE)</f>
        <v>1900</v>
      </c>
      <c r="AF440" s="6">
        <f>_FV(Table1[[#This Row],[Company]],"Shares outstanding",TRUE)</f>
        <v>1767866151.05792</v>
      </c>
      <c r="AG440" s="1" t="str">
        <f>_FV(Table1[[#This Row],[Company]],"Exchange")</f>
        <v>NYSE</v>
      </c>
      <c r="AH440" s="1" t="str">
        <f>_FV(Table1[[#This Row],[Company]],"Industry")</f>
        <v>Medical Devices</v>
      </c>
    </row>
    <row r="441" spans="1:34" ht="16.5" x14ac:dyDescent="0.25">
      <c r="A441" s="1">
        <v>143</v>
      </c>
      <c r="B441" s="2" t="e" vm="445">
        <v>#VALUE!</v>
      </c>
      <c r="C441" s="1" t="str">
        <f>_FV(Table1[[#This Row],[Company]],"Ticker symbol",TRUE)</f>
        <v>HPQ</v>
      </c>
      <c r="D441" s="5">
        <f>_FV(Table1[[#This Row],[Company]],"P/E",TRUE)</f>
        <v>9.0991809999999997</v>
      </c>
      <c r="E441" s="5">
        <f>_FV(Table1[[#This Row],[Company]],"Beta")</f>
        <v>1.6719889999999999</v>
      </c>
      <c r="F441" s="7">
        <f>ABS(_FV(Table1[[#This Row],[Company]],"Change (%)",TRUE)/_FV(Table1[[#This Row],[Company]],"Beta"))</f>
        <v>3.6142582277754218E-3</v>
      </c>
      <c r="G441" s="7">
        <f>_FV(Table1[[#This Row],[Company]],"Change (%)",TRUE)</f>
        <v>6.0429999999999998E-3</v>
      </c>
      <c r="H441" s="7">
        <f>_FV(Table1[[#This Row],[Company]],"Volume")/_FV(Table1[[#This Row],[Company]],"Volume average",TRUE)</f>
        <v>0.24704565072699761</v>
      </c>
      <c r="I441" s="7">
        <f>(Table1[% volume]/(Table1[[#Totals],[% volume]]))</f>
        <v>0.87364596698749075</v>
      </c>
      <c r="J441" s="7">
        <f>_FV(Table1[[#This Row],[Company]],"Volume")/_FV(Table1[[#This Row],[Company]],"Shares outstanding",TRUE)</f>
        <v>9.7027457977902039E-4</v>
      </c>
      <c r="K441" s="7">
        <f>(_FV(Table1[[#This Row],[Company]],"52 week high",TRUE)-_FV(Table1[[#This Row],[Company]],"52 week low",TRUE))/_FV(Table1[[#This Row],[Company]],"Price")</f>
        <v>0.26470588235294118</v>
      </c>
      <c r="L441" s="7">
        <f>(_FV(Table1[[#This Row],[Company]],"High",TRUE)-_FV(Table1[[#This Row],[Company]],"Low",TRUE))/_FV(Table1[[#This Row],[Company]],"Price")</f>
        <v>1.3256006628003325E-2</v>
      </c>
      <c r="M441" s="7">
        <f>(Table1[day range]/Table1[year range])</f>
        <v>5.0078247261345896E-2</v>
      </c>
      <c r="N441" s="9">
        <f>_FV(Table1[[#This Row],[Company]],"Market cap",TRUE)</f>
        <v>38885827523.785004</v>
      </c>
      <c r="O441" s="9">
        <f>_FV(Table1[[#This Row],[Company]],"Previous close",TRUE)*_FV(Table1[[#This Row],[Company]],"Change (%)",TRUE)*_FV(Table1[[#This Row],[Company]],"Shares outstanding",TRUE)</f>
        <v>234987055.72623304</v>
      </c>
      <c r="P441" s="7">
        <f>(_FV(Table1[[#This Row],[Company]],"Price")-_FV(Table1[[#This Row],[Company]],"52 week low",TRUE))/_FV(Table1[[#This Row],[Company]],"Price",TRUE)</f>
        <v>0.2394366197183099</v>
      </c>
      <c r="Q441" s="3">
        <f>_FV(Table1[[#This Row],[Company]],"52 week low",TRUE)</f>
        <v>18.36</v>
      </c>
      <c r="R441" s="3">
        <f>_FV(Table1[[#This Row],[Company]],"Low")</f>
        <v>23.93</v>
      </c>
      <c r="S441" s="14">
        <f>_FV(Table1[[#This Row],[Company]],"Price")</f>
        <v>24.14</v>
      </c>
      <c r="T441" s="3">
        <f>_FV(Table1[[#This Row],[Company]],"High")</f>
        <v>24.25</v>
      </c>
      <c r="U441" s="3">
        <f>_FV(Table1[[#This Row],[Company]],"52 week high",TRUE)</f>
        <v>24.75</v>
      </c>
      <c r="V441" s="7">
        <f>(_FV(Table1[[#This Row],[Company]],"52 week high",TRUE)-_FV(Table1[[#This Row],[Company]],"Price"))/_FV(Table1[[#This Row],[Company]],"Price",TRUE)</f>
        <v>2.5269262634631293E-2</v>
      </c>
      <c r="W441" s="7">
        <f>((_FV(Table1[[#This Row],[Company]],"Price")-_FV(Table1[[#This Row],[Company]],"52 week low",TRUE))/(Table1[year range]*_FV(Table1[[#This Row],[Company]],"Price")))</f>
        <v>0.90453834115805953</v>
      </c>
      <c r="X441" s="7">
        <f>((_FV(Table1[[#This Row],[Company]],"Price")-_FV(Table1[[#This Row],[Company]],"Low",TRUE))/(_FV(Table1[[#This Row],[Company]],"High",TRUE)-_FV(Table1[[#This Row],[Company]],"Low",TRUE)))</f>
        <v>0.65625000000000211</v>
      </c>
      <c r="Y441" s="3">
        <f>_FV(Table1[[#This Row],[Company]],"Previous close",TRUE)</f>
        <v>23.995000000000001</v>
      </c>
      <c r="Z441" s="17">
        <f>_FV(Table1[[#This Row],[Company]],"Change")</f>
        <v>0.14499999999999999</v>
      </c>
      <c r="AA441" s="3">
        <f>_FV(Table1[[#This Row],[Company]],"Open")</f>
        <v>23.98</v>
      </c>
      <c r="AB441" s="1">
        <v>0.16104199999999999</v>
      </c>
      <c r="AC441" s="6">
        <f>_FV(Table1[[#This Row],[Company]],"Volume")</f>
        <v>1572408</v>
      </c>
      <c r="AD441" s="6">
        <f>_FV(Table1[[#This Row],[Company]],"Volume average",TRUE)</f>
        <v>6364847.9354838701</v>
      </c>
      <c r="AE441" s="1" t="str">
        <f>_FV(Table1[[#This Row],[Company]],"Year founded",TRUE)</f>
        <v>1947</v>
      </c>
      <c r="AF441" s="6">
        <f>_FV(Table1[[#This Row],[Company]],"Shares outstanding",TRUE)</f>
        <v>1620580434.41488</v>
      </c>
      <c r="AG441" s="1" t="str">
        <f>_FV(Table1[[#This Row],[Company]],"Exchange")</f>
        <v>NYSE</v>
      </c>
      <c r="AH441" s="1" t="str">
        <f>_FV(Table1[[#This Row],[Company]],"Industry")</f>
        <v>Computer Systems</v>
      </c>
    </row>
    <row r="442" spans="1:34" ht="16.5" x14ac:dyDescent="0.25">
      <c r="A442" s="1">
        <v>73</v>
      </c>
      <c r="B442" s="2" t="e" vm="446">
        <v>#VALUE!</v>
      </c>
      <c r="C442" s="1" t="str">
        <f>_FV(Table1[[#This Row],[Company]],"Ticker symbol",TRUE)</f>
        <v>AXP</v>
      </c>
      <c r="D442" s="5">
        <f>_FV(Table1[[#This Row],[Company]],"P/E",TRUE)</f>
        <v>26.246718999999999</v>
      </c>
      <c r="E442" s="5">
        <f>_FV(Table1[[#This Row],[Company]],"Beta")</f>
        <v>1.143888</v>
      </c>
      <c r="F442" s="7">
        <f>ABS(_FV(Table1[[#This Row],[Company]],"Change (%)",TRUE)/_FV(Table1[[#This Row],[Company]],"Beta"))</f>
        <v>5.3160798959338675E-3</v>
      </c>
      <c r="G442" s="7">
        <f>_FV(Table1[[#This Row],[Company]],"Change (%)",TRUE)</f>
        <v>6.0809999999999996E-3</v>
      </c>
      <c r="H442" s="7">
        <f>_FV(Table1[[#This Row],[Company]],"Volume")/_FV(Table1[[#This Row],[Company]],"Volume average",TRUE)</f>
        <v>0.18458701756002696</v>
      </c>
      <c r="I442" s="7">
        <f>(Table1[% volume]/(Table1[[#Totals],[% volume]]))</f>
        <v>0.65276884241841659</v>
      </c>
      <c r="J442" s="7">
        <f>_FV(Table1[[#This Row],[Company]],"Volume")/_FV(Table1[[#This Row],[Company]],"Shares outstanding",TRUE)</f>
        <v>6.0994570013709606E-4</v>
      </c>
      <c r="K442" s="7">
        <f>(_FV(Table1[[#This Row],[Company]],"52 week high",TRUE)-_FV(Table1[[#This Row],[Company]],"52 week low",TRUE))/_FV(Table1[[#This Row],[Company]],"Price")</f>
        <v>0.19762113678463486</v>
      </c>
      <c r="L442" s="7">
        <f>(_FV(Table1[[#This Row],[Company]],"High",TRUE)-_FV(Table1[[#This Row],[Company]],"Low",TRUE))/_FV(Table1[[#This Row],[Company]],"Price")</f>
        <v>8.0920347080042729E-3</v>
      </c>
      <c r="M442" s="7">
        <f>(Table1[day range]/Table1[year range])</f>
        <v>4.0947212629501649E-2</v>
      </c>
      <c r="N442" s="9">
        <f>_FV(Table1[[#This Row],[Company]],"Market cap",TRUE)</f>
        <v>88345199315.100006</v>
      </c>
      <c r="O442" s="9">
        <f>_FV(Table1[[#This Row],[Company]],"Previous close",TRUE)*_FV(Table1[[#This Row],[Company]],"Change (%)",TRUE)*_FV(Table1[[#This Row],[Company]],"Shares outstanding",TRUE)</f>
        <v>537227157.03512347</v>
      </c>
      <c r="P442" s="7">
        <f>(_FV(Table1[[#This Row],[Company]],"Price")-_FV(Table1[[#This Row],[Company]],"52 week low",TRUE))/_FV(Table1[[#This Row],[Company]],"Price",TRUE)</f>
        <v>0.18133957297455391</v>
      </c>
      <c r="Q442" s="3">
        <f>_FV(Table1[[#This Row],[Company]],"52 week low",TRUE)</f>
        <v>83.97</v>
      </c>
      <c r="R442" s="3">
        <f>_FV(Table1[[#This Row],[Company]],"Low")</f>
        <v>101.81</v>
      </c>
      <c r="S442" s="14">
        <f>_FV(Table1[[#This Row],[Company]],"Price")</f>
        <v>102.57</v>
      </c>
      <c r="T442" s="3">
        <f>_FV(Table1[[#This Row],[Company]],"High")</f>
        <v>102.64</v>
      </c>
      <c r="U442" s="3">
        <f>_FV(Table1[[#This Row],[Company]],"52 week high",TRUE)</f>
        <v>104.24</v>
      </c>
      <c r="V442" s="7">
        <f>(_FV(Table1[[#This Row],[Company]],"52 week high",TRUE)-_FV(Table1[[#This Row],[Company]],"Price"))/_FV(Table1[[#This Row],[Company]],"Price",TRUE)</f>
        <v>1.6281563810080939E-2</v>
      </c>
      <c r="W442" s="7">
        <f>((_FV(Table1[[#This Row],[Company]],"Price")-_FV(Table1[[#This Row],[Company]],"52 week low",TRUE))/(Table1[year range]*_FV(Table1[[#This Row],[Company]],"Price")))</f>
        <v>0.91761223482979759</v>
      </c>
      <c r="X442" s="7">
        <f>((_FV(Table1[[#This Row],[Company]],"Price")-_FV(Table1[[#This Row],[Company]],"Low",TRUE))/(_FV(Table1[[#This Row],[Company]],"High",TRUE)-_FV(Table1[[#This Row],[Company]],"Low",TRUE)))</f>
        <v>0.9156626506024006</v>
      </c>
      <c r="Y442" s="3">
        <f>_FV(Table1[[#This Row],[Company]],"Previous close",TRUE)</f>
        <v>101.95</v>
      </c>
      <c r="Z442" s="17">
        <f>_FV(Table1[[#This Row],[Company]],"Change")</f>
        <v>0.62</v>
      </c>
      <c r="AA442" s="3">
        <f>_FV(Table1[[#This Row],[Company]],"Open")</f>
        <v>102</v>
      </c>
      <c r="AB442" s="1">
        <v>0.30470999999999998</v>
      </c>
      <c r="AC442" s="6">
        <f>_FV(Table1[[#This Row],[Company]],"Volume")</f>
        <v>528551</v>
      </c>
      <c r="AD442" s="6">
        <f>_FV(Table1[[#This Row],[Company]],"Volume average",TRUE)</f>
        <v>2863424.5625</v>
      </c>
      <c r="AE442" s="1" t="str">
        <f>_FV(Table1[[#This Row],[Company]],"Year founded",TRUE)</f>
        <v>1965</v>
      </c>
      <c r="AF442" s="6">
        <f>_FV(Table1[[#This Row],[Company]],"Shares outstanding",TRUE)</f>
        <v>866554186.513978</v>
      </c>
      <c r="AG442" s="1" t="str">
        <f>_FV(Table1[[#This Row],[Company]],"Exchange")</f>
        <v>NYSE</v>
      </c>
      <c r="AH442" s="1" t="str">
        <f>_FV(Table1[[#This Row],[Company]],"Industry")</f>
        <v>Credit Services</v>
      </c>
    </row>
    <row r="443" spans="1:34" ht="16.5" x14ac:dyDescent="0.25">
      <c r="A443" s="1">
        <v>17</v>
      </c>
      <c r="B443" s="2" t="e" vm="447">
        <v>#VALUE!</v>
      </c>
      <c r="C443" s="1" t="str">
        <f>_FV(Table1[[#This Row],[Company]],"Ticker symbol",TRUE)</f>
        <v>HD</v>
      </c>
      <c r="D443" s="5">
        <f>_FV(Table1[[#This Row],[Company]],"P/E",TRUE)</f>
        <v>25.445292999999999</v>
      </c>
      <c r="E443" s="5">
        <f>_FV(Table1[[#This Row],[Company]],"Beta")</f>
        <v>1.140498</v>
      </c>
      <c r="F443" s="7">
        <f>ABS(_FV(Table1[[#This Row],[Company]],"Change (%)",TRUE)/_FV(Table1[[#This Row],[Company]],"Beta"))</f>
        <v>5.4721709288398576E-3</v>
      </c>
      <c r="G443" s="7">
        <f>_FV(Table1[[#This Row],[Company]],"Change (%)",TRUE)</f>
        <v>6.241E-3</v>
      </c>
      <c r="H443" s="7">
        <f>_FV(Table1[[#This Row],[Company]],"Volume")/_FV(Table1[[#This Row],[Company]],"Volume average",TRUE)</f>
        <v>0.21758176675916546</v>
      </c>
      <c r="I443" s="7">
        <f>(Table1[% volume]/(Table1[[#Totals],[% volume]]))</f>
        <v>0.76945063578237061</v>
      </c>
      <c r="J443" s="7">
        <f>_FV(Table1[[#This Row],[Company]],"Volume")/_FV(Table1[[#This Row],[Company]],"Shares outstanding",TRUE)</f>
        <v>5.7177530974591301E-4</v>
      </c>
      <c r="K443" s="7">
        <f>(_FV(Table1[[#This Row],[Company]],"52 week high",TRUE)-_FV(Table1[[#This Row],[Company]],"52 week low",TRUE))/_FV(Table1[[#This Row],[Company]],"Price")</f>
        <v>0.3061775088250126</v>
      </c>
      <c r="L443" s="7">
        <f>(_FV(Table1[[#This Row],[Company]],"High",TRUE)-_FV(Table1[[#This Row],[Company]],"Low",TRUE))/_FV(Table1[[#This Row],[Company]],"Price")</f>
        <v>6.2027231467473003E-3</v>
      </c>
      <c r="M443" s="7">
        <f>(Table1[day range]/Table1[year range])</f>
        <v>2.0258585193115203E-2</v>
      </c>
      <c r="N443" s="9">
        <f>_FV(Table1[[#This Row],[Company]],"Market cap",TRUE)</f>
        <v>228713091752.97</v>
      </c>
      <c r="O443" s="9">
        <f>_FV(Table1[[#This Row],[Company]],"Previous close",TRUE)*_FV(Table1[[#This Row],[Company]],"Change (%)",TRUE)*_FV(Table1[[#This Row],[Company]],"Shares outstanding",TRUE)</f>
        <v>1427398405.6302874</v>
      </c>
      <c r="P443" s="7">
        <f>(_FV(Table1[[#This Row],[Company]],"Price")-_FV(Table1[[#This Row],[Company]],"52 week low",TRUE))/_FV(Table1[[#This Row],[Company]],"Price",TRUE)</f>
        <v>0.25925365607665163</v>
      </c>
      <c r="Q443" s="3">
        <f>_FV(Table1[[#This Row],[Company]],"52 week low",TRUE)</f>
        <v>146.88999999999999</v>
      </c>
      <c r="R443" s="3">
        <f>_FV(Table1[[#This Row],[Company]],"Low")</f>
        <v>197.3</v>
      </c>
      <c r="S443" s="14">
        <f>_FV(Table1[[#This Row],[Company]],"Price")</f>
        <v>198.3</v>
      </c>
      <c r="T443" s="3">
        <f>_FV(Table1[[#This Row],[Company]],"High")</f>
        <v>198.53</v>
      </c>
      <c r="U443" s="3">
        <f>_FV(Table1[[#This Row],[Company]],"52 week high",TRUE)</f>
        <v>207.60499999999999</v>
      </c>
      <c r="V443" s="7">
        <f>(_FV(Table1[[#This Row],[Company]],"52 week high",TRUE)-_FV(Table1[[#This Row],[Company]],"Price"))/_FV(Table1[[#This Row],[Company]],"Price",TRUE)</f>
        <v>4.6923852748360959E-2</v>
      </c>
      <c r="W443" s="7">
        <f>((_FV(Table1[[#This Row],[Company]],"Price")-_FV(Table1[[#This Row],[Company]],"52 week low",TRUE))/(Table1[year range]*_FV(Table1[[#This Row],[Company]],"Price")))</f>
        <v>0.84674297949435928</v>
      </c>
      <c r="X443" s="7">
        <f>((_FV(Table1[[#This Row],[Company]],"Price")-_FV(Table1[[#This Row],[Company]],"Low",TRUE))/(_FV(Table1[[#This Row],[Company]],"High",TRUE)-_FV(Table1[[#This Row],[Company]],"Low",TRUE)))</f>
        <v>0.81300813008130757</v>
      </c>
      <c r="Y443" s="3">
        <f>_FV(Table1[[#This Row],[Company]],"Previous close",TRUE)</f>
        <v>197.07</v>
      </c>
      <c r="Z443" s="17">
        <f>_FV(Table1[[#This Row],[Company]],"Change")</f>
        <v>1.23</v>
      </c>
      <c r="AA443" s="3">
        <f>_FV(Table1[[#This Row],[Company]],"Open")</f>
        <v>197.44</v>
      </c>
      <c r="AB443" s="1">
        <v>0.95527200000000001</v>
      </c>
      <c r="AC443" s="6">
        <f>_FV(Table1[[#This Row],[Company]],"Volume")</f>
        <v>663584</v>
      </c>
      <c r="AD443" s="6">
        <f>_FV(Table1[[#This Row],[Company]],"Volume average",TRUE)</f>
        <v>3049814.375</v>
      </c>
      <c r="AE443" s="1" t="str">
        <f>_FV(Table1[[#This Row],[Company]],"Year founded",TRUE)</f>
        <v>1978</v>
      </c>
      <c r="AF443" s="6">
        <f>_FV(Table1[[#This Row],[Company]],"Shares outstanding",TRUE)</f>
        <v>1160567776.6934099</v>
      </c>
      <c r="AG443" s="1" t="str">
        <f>_FV(Table1[[#This Row],[Company]],"Exchange")</f>
        <v>NYSE</v>
      </c>
      <c r="AH443" s="1" t="str">
        <f>_FV(Table1[[#This Row],[Company]],"Industry")</f>
        <v>Home Improvement Stores</v>
      </c>
    </row>
    <row r="444" spans="1:34" ht="16.5" x14ac:dyDescent="0.25">
      <c r="A444" s="1">
        <v>176</v>
      </c>
      <c r="B444" s="2" t="e" vm="448">
        <v>#VALUE!</v>
      </c>
      <c r="C444" s="1" t="str">
        <f>_FV(Table1[[#This Row],[Company]],"Ticker symbol",TRUE)</f>
        <v>PSA</v>
      </c>
      <c r="D444" s="5">
        <f>_FV(Table1[[#This Row],[Company]],"P/E",TRUE)</f>
        <v>30.03003</v>
      </c>
      <c r="E444" s="5">
        <f>_FV(Table1[[#This Row],[Company]],"Beta")</f>
        <v>0.25792700000000002</v>
      </c>
      <c r="F444" s="7">
        <f>ABS(_FV(Table1[[#This Row],[Company]],"Change (%)",TRUE)/_FV(Table1[[#This Row],[Company]],"Beta"))</f>
        <v>2.5654545666021777E-2</v>
      </c>
      <c r="G444" s="7">
        <f>_FV(Table1[[#This Row],[Company]],"Change (%)",TRUE)</f>
        <v>6.6169999999999996E-3</v>
      </c>
      <c r="H444" s="7">
        <f>_FV(Table1[[#This Row],[Company]],"Volume")/_FV(Table1[[#This Row],[Company]],"Volume average",TRUE)</f>
        <v>0.31532532106861705</v>
      </c>
      <c r="I444" s="7">
        <f>(Table1[% volume]/(Table1[[#Totals],[% volume]]))</f>
        <v>1.1151084596306462</v>
      </c>
      <c r="J444" s="7">
        <f>_FV(Table1[[#This Row],[Company]],"Volume")/_FV(Table1[[#This Row],[Company]],"Shares outstanding",TRUE)</f>
        <v>1.5835463497148254E-3</v>
      </c>
      <c r="K444" s="7">
        <f>(_FV(Table1[[#This Row],[Company]],"52 week high",TRUE)-_FV(Table1[[#This Row],[Company]],"52 week low",TRUE))/_FV(Table1[[#This Row],[Company]],"Price")</f>
        <v>0.24927283970409736</v>
      </c>
      <c r="L444" s="7">
        <f>(_FV(Table1[[#This Row],[Company]],"High",TRUE)-_FV(Table1[[#This Row],[Company]],"Low",TRUE))/_FV(Table1[[#This Row],[Company]],"Price")</f>
        <v>1.0306208918306118E-2</v>
      </c>
      <c r="M444" s="7">
        <f>(Table1[day range]/Table1[year range])</f>
        <v>4.1345093715545747E-2</v>
      </c>
      <c r="N444" s="9">
        <f>_FV(Table1[[#This Row],[Company]],"Market cap",TRUE)</f>
        <v>37994866857.440002</v>
      </c>
      <c r="O444" s="9">
        <f>_FV(Table1[[#This Row],[Company]],"Previous close",TRUE)*_FV(Table1[[#This Row],[Company]],"Change (%)",TRUE)*_FV(Table1[[#This Row],[Company]],"Shares outstanding",TRUE)</f>
        <v>251412033.99568081</v>
      </c>
      <c r="P444" s="7">
        <f>(_FV(Table1[[#This Row],[Company]],"Price")-_FV(Table1[[#This Row],[Company]],"52 week low",TRUE))/_FV(Table1[[#This Row],[Company]],"Price",TRUE)</f>
        <v>0.17330462863293869</v>
      </c>
      <c r="Q444" s="3">
        <f>_FV(Table1[[#This Row],[Company]],"52 week low",TRUE)</f>
        <v>180.48</v>
      </c>
      <c r="R444" s="3">
        <f>_FV(Table1[[#This Row],[Company]],"Low")</f>
        <v>216.04</v>
      </c>
      <c r="S444" s="14">
        <f>_FV(Table1[[#This Row],[Company]],"Price")</f>
        <v>218.315</v>
      </c>
      <c r="T444" s="3">
        <f>_FV(Table1[[#This Row],[Company]],"High")</f>
        <v>218.29</v>
      </c>
      <c r="U444" s="3">
        <f>_FV(Table1[[#This Row],[Company]],"52 week high",TRUE)</f>
        <v>234.9</v>
      </c>
      <c r="V444" s="7">
        <f>(_FV(Table1[[#This Row],[Company]],"52 week high",TRUE)-_FV(Table1[[#This Row],[Company]],"Price"))/_FV(Table1[[#This Row],[Company]],"Price",TRUE)</f>
        <v>7.5968211071158684E-2</v>
      </c>
      <c r="W444" s="7">
        <f>((_FV(Table1[[#This Row],[Company]],"Price")-_FV(Table1[[#This Row],[Company]],"52 week low",TRUE))/(Table1[year range]*_FV(Table1[[#This Row],[Company]],"Price")))</f>
        <v>0.69524072032341044</v>
      </c>
      <c r="X444" s="7">
        <f>((_FV(Table1[[#This Row],[Company]],"Price")-_FV(Table1[[#This Row],[Company]],"Low",TRUE))/(_FV(Table1[[#This Row],[Company]],"High",TRUE)-_FV(Table1[[#This Row],[Company]],"Low",TRUE)))</f>
        <v>1.0111111111111137</v>
      </c>
      <c r="Y444" s="3">
        <f>_FV(Table1[[#This Row],[Company]],"Previous close",TRUE)</f>
        <v>216.88</v>
      </c>
      <c r="Z444" s="17">
        <f>_FV(Table1[[#This Row],[Company]],"Change")</f>
        <v>1.4350000000000001</v>
      </c>
      <c r="AA444" s="3">
        <f>_FV(Table1[[#This Row],[Company]],"Open")</f>
        <v>216.92</v>
      </c>
      <c r="AB444" s="1">
        <v>0.136321</v>
      </c>
      <c r="AC444" s="6">
        <f>_FV(Table1[[#This Row],[Company]],"Volume")</f>
        <v>277419</v>
      </c>
      <c r="AD444" s="6">
        <f>_FV(Table1[[#This Row],[Company]],"Volume average",TRUE)</f>
        <v>879786.625</v>
      </c>
      <c r="AE444" s="1" t="str">
        <f>_FV(Table1[[#This Row],[Company]],"Year founded",TRUE)</f>
        <v>1980</v>
      </c>
      <c r="AF444" s="6">
        <f>_FV(Table1[[#This Row],[Company]],"Shares outstanding",TRUE)</f>
        <v>175188430.733309</v>
      </c>
      <c r="AG444" s="1" t="str">
        <f>_FV(Table1[[#This Row],[Company]],"Exchange")</f>
        <v>NYSE</v>
      </c>
      <c r="AH444" s="1" t="str">
        <f>_FV(Table1[[#This Row],[Company]],"Industry")</f>
        <v>REIT - Industrial</v>
      </c>
    </row>
    <row r="445" spans="1:34" ht="16.5" x14ac:dyDescent="0.25">
      <c r="A445" s="1">
        <v>300</v>
      </c>
      <c r="B445" s="2" t="e" vm="449">
        <v>#VALUE!</v>
      </c>
      <c r="C445" s="1" t="str">
        <f>_FV(Table1[[#This Row],[Company]],"Ticker symbol",TRUE)</f>
        <v>CMA</v>
      </c>
      <c r="D445" s="5">
        <f>_FV(Table1[[#This Row],[Company]],"P/E",TRUE)</f>
        <v>18.214936000000002</v>
      </c>
      <c r="E445" s="5">
        <f>_FV(Table1[[#This Row],[Company]],"Beta")</f>
        <v>1.393575</v>
      </c>
      <c r="F445" s="7">
        <f>ABS(_FV(Table1[[#This Row],[Company]],"Change (%)",TRUE)/_FV(Table1[[#This Row],[Company]],"Beta"))</f>
        <v>4.9096747573686384E-3</v>
      </c>
      <c r="G445" s="7">
        <f>_FV(Table1[[#This Row],[Company]],"Change (%)",TRUE)</f>
        <v>6.842E-3</v>
      </c>
      <c r="H445" s="7">
        <f>_FV(Table1[[#This Row],[Company]],"Volume")/_FV(Table1[[#This Row],[Company]],"Volume average",TRUE)</f>
        <v>0.10113321223892326</v>
      </c>
      <c r="I445" s="7">
        <f>(Table1[% volume]/(Table1[[#Totals],[% volume]]))</f>
        <v>0.3576449240900143</v>
      </c>
      <c r="J445" s="7">
        <f>_FV(Table1[[#This Row],[Company]],"Volume")/_FV(Table1[[#This Row],[Company]],"Shares outstanding",TRUE)</f>
        <v>9.6475557659347303E-4</v>
      </c>
      <c r="K445" s="7">
        <f>(_FV(Table1[[#This Row],[Company]],"52 week high",TRUE)-_FV(Table1[[#This Row],[Company]],"52 week low",TRUE))/_FV(Table1[[#This Row],[Company]],"Price")</f>
        <v>0.39168356997971593</v>
      </c>
      <c r="L445" s="7">
        <f>(_FV(Table1[[#This Row],[Company]],"High",TRUE)-_FV(Table1[[#This Row],[Company]],"Low",TRUE))/_FV(Table1[[#This Row],[Company]],"Price")</f>
        <v>1.2474645030425861E-2</v>
      </c>
      <c r="M445" s="7">
        <f>(Table1[day range]/Table1[year range])</f>
        <v>3.184878301398214E-2</v>
      </c>
      <c r="N445" s="9">
        <f>_FV(Table1[[#This Row],[Company]],"Market cap",TRUE)</f>
        <v>16894819439.709999</v>
      </c>
      <c r="O445" s="9">
        <f>_FV(Table1[[#This Row],[Company]],"Previous close",TRUE)*_FV(Table1[[#This Row],[Company]],"Change (%)",TRUE)*_FV(Table1[[#This Row],[Company]],"Shares outstanding",TRUE)</f>
        <v>115594354.60649556</v>
      </c>
      <c r="P445" s="7">
        <f>(_FV(Table1[[#This Row],[Company]],"Price")-_FV(Table1[[#This Row],[Company]],"52 week low",TRUE))/_FV(Table1[[#This Row],[Company]],"Price",TRUE)</f>
        <v>0.35050709939148061</v>
      </c>
      <c r="Q445" s="3">
        <f>_FV(Table1[[#This Row],[Company]],"52 week low",TRUE)</f>
        <v>64.040000000000006</v>
      </c>
      <c r="R445" s="3">
        <f>_FV(Table1[[#This Row],[Company]],"Low")</f>
        <v>97.4</v>
      </c>
      <c r="S445" s="14">
        <f>_FV(Table1[[#This Row],[Company]],"Price")</f>
        <v>98.6</v>
      </c>
      <c r="T445" s="3">
        <f>_FV(Table1[[#This Row],[Company]],"High")</f>
        <v>98.63</v>
      </c>
      <c r="U445" s="3">
        <f>_FV(Table1[[#This Row],[Company]],"52 week high",TRUE)</f>
        <v>102.66</v>
      </c>
      <c r="V445" s="7">
        <f>(_FV(Table1[[#This Row],[Company]],"52 week high",TRUE)-_FV(Table1[[#This Row],[Company]],"Price"))/_FV(Table1[[#This Row],[Company]],"Price",TRUE)</f>
        <v>4.1176470588235321E-2</v>
      </c>
      <c r="W445" s="7">
        <f>((_FV(Table1[[#This Row],[Company]],"Price")-_FV(Table1[[#This Row],[Company]],"52 week low",TRUE))/(Table1[year range]*_FV(Table1[[#This Row],[Company]],"Price")))</f>
        <v>0.8948731227343345</v>
      </c>
      <c r="X445" s="7">
        <f>((_FV(Table1[[#This Row],[Company]],"Price")-_FV(Table1[[#This Row],[Company]],"Low",TRUE))/(_FV(Table1[[#This Row],[Company]],"High",TRUE)-_FV(Table1[[#This Row],[Company]],"Low",TRUE)))</f>
        <v>0.97560975609755984</v>
      </c>
      <c r="Y445" s="3">
        <f>_FV(Table1[[#This Row],[Company]],"Previous close",TRUE)</f>
        <v>97.93</v>
      </c>
      <c r="Z445" s="17">
        <f>_FV(Table1[[#This Row],[Company]],"Change")</f>
        <v>0.67</v>
      </c>
      <c r="AA445" s="3">
        <f>_FV(Table1[[#This Row],[Company]],"Open")</f>
        <v>97.96</v>
      </c>
      <c r="AB445" s="1">
        <v>6.8851999999999997E-2</v>
      </c>
      <c r="AC445" s="6">
        <f>_FV(Table1[[#This Row],[Company]],"Volume")</f>
        <v>166439</v>
      </c>
      <c r="AD445" s="6">
        <f>_FV(Table1[[#This Row],[Company]],"Volume average",TRUE)</f>
        <v>1645740.2698412701</v>
      </c>
      <c r="AE445" s="1" t="str">
        <f>_FV(Table1[[#This Row],[Company]],"Year founded",TRUE)</f>
        <v>1973</v>
      </c>
      <c r="AF445" s="6">
        <f>_FV(Table1[[#This Row],[Company]],"Shares outstanding",TRUE)</f>
        <v>172519344.835188</v>
      </c>
      <c r="AG445" s="1" t="str">
        <f>_FV(Table1[[#This Row],[Company]],"Exchange")</f>
        <v>NYSE</v>
      </c>
      <c r="AH445" s="1" t="str">
        <f>_FV(Table1[[#This Row],[Company]],"Industry")</f>
        <v>Banks - Regional - US</v>
      </c>
    </row>
    <row r="446" spans="1:34" ht="16.5" x14ac:dyDescent="0.25">
      <c r="A446" s="1">
        <v>67</v>
      </c>
      <c r="B446" s="2" t="e" vm="450">
        <v>#VALUE!</v>
      </c>
      <c r="C446" s="1" t="str">
        <f>_FV(Table1[[#This Row],[Company]],"Ticker symbol",TRUE)</f>
        <v>USB</v>
      </c>
      <c r="D446" s="5">
        <f>_FV(Table1[[#This Row],[Company]],"P/E",TRUE)</f>
        <v>13.812155000000001</v>
      </c>
      <c r="E446" s="5">
        <f>_FV(Table1[[#This Row],[Company]],"Beta")</f>
        <v>0.981904</v>
      </c>
      <c r="F446" s="7">
        <f>ABS(_FV(Table1[[#This Row],[Company]],"Change (%)",TRUE)/_FV(Table1[[#This Row],[Company]],"Beta"))</f>
        <v>6.9752236471182514E-3</v>
      </c>
      <c r="G446" s="7">
        <f>_FV(Table1[[#This Row],[Company]],"Change (%)",TRUE)</f>
        <v>6.8489999999999992E-3</v>
      </c>
      <c r="H446" s="7">
        <f>_FV(Table1[[#This Row],[Company]],"Volume")/_FV(Table1[[#This Row],[Company]],"Volume average",TRUE)</f>
        <v>0.18277199471816205</v>
      </c>
      <c r="I446" s="7">
        <f>(Table1[% volume]/(Table1[[#Totals],[% volume]]))</f>
        <v>0.64635024172207101</v>
      </c>
      <c r="J446" s="7">
        <f>_FV(Table1[[#This Row],[Company]],"Volume")/_FV(Table1[[#This Row],[Company]],"Shares outstanding",TRUE)</f>
        <v>7.8044101111318231E-4</v>
      </c>
      <c r="K446" s="7">
        <f>(_FV(Table1[[#This Row],[Company]],"52 week high",TRUE)-_FV(Table1[[#This Row],[Company]],"52 week low",TRUE))/_FV(Table1[[#This Row],[Company]],"Price")</f>
        <v>0.18654491241147966</v>
      </c>
      <c r="L446" s="7">
        <f>(_FV(Table1[[#This Row],[Company]],"High",TRUE)-_FV(Table1[[#This Row],[Company]],"Low",TRUE))/_FV(Table1[[#This Row],[Company]],"Price")</f>
        <v>1.2113306000745408E-2</v>
      </c>
      <c r="M446" s="7">
        <f>(Table1[day range]/Table1[year range])</f>
        <v>6.4935064935064804E-2</v>
      </c>
      <c r="N446" s="9">
        <f>_FV(Table1[[#This Row],[Company]],"Market cap",TRUE)</f>
        <v>87479718970.199997</v>
      </c>
      <c r="O446" s="9">
        <f>_FV(Table1[[#This Row],[Company]],"Previous close",TRUE)*_FV(Table1[[#This Row],[Company]],"Change (%)",TRUE)*_FV(Table1[[#This Row],[Company]],"Shares outstanding",TRUE)</f>
        <v>599148595.22690046</v>
      </c>
      <c r="P446" s="7">
        <f>(_FV(Table1[[#This Row],[Company]],"Price")-_FV(Table1[[#This Row],[Company]],"52 week low",TRUE))/_FV(Table1[[#This Row],[Company]],"Price",TRUE)</f>
        <v>9.6347372344390517E-2</v>
      </c>
      <c r="Q446" s="3">
        <f>_FV(Table1[[#This Row],[Company]],"52 week low",TRUE)</f>
        <v>48.49</v>
      </c>
      <c r="R446" s="3">
        <f>_FV(Table1[[#This Row],[Company]],"Low")</f>
        <v>53.08</v>
      </c>
      <c r="S446" s="14">
        <f>_FV(Table1[[#This Row],[Company]],"Price")</f>
        <v>53.66</v>
      </c>
      <c r="T446" s="3">
        <f>_FV(Table1[[#This Row],[Company]],"High")</f>
        <v>53.73</v>
      </c>
      <c r="U446" s="3">
        <f>_FV(Table1[[#This Row],[Company]],"52 week high",TRUE)</f>
        <v>58.5</v>
      </c>
      <c r="V446" s="7">
        <f>(_FV(Table1[[#This Row],[Company]],"52 week high",TRUE)-_FV(Table1[[#This Row],[Company]],"Price"))/_FV(Table1[[#This Row],[Company]],"Price",TRUE)</f>
        <v>9.0197540067089146E-2</v>
      </c>
      <c r="W446" s="7">
        <f>((_FV(Table1[[#This Row],[Company]],"Price")-_FV(Table1[[#This Row],[Company]],"52 week low",TRUE))/(Table1[year range]*_FV(Table1[[#This Row],[Company]],"Price")))</f>
        <v>0.51648351648351609</v>
      </c>
      <c r="X446" s="7">
        <f>((_FV(Table1[[#This Row],[Company]],"Price")-_FV(Table1[[#This Row],[Company]],"Low",TRUE))/(_FV(Table1[[#This Row],[Company]],"High",TRUE)-_FV(Table1[[#This Row],[Company]],"Low",TRUE)))</f>
        <v>0.89230769230769158</v>
      </c>
      <c r="Y446" s="3">
        <f>_FV(Table1[[#This Row],[Company]],"Previous close",TRUE)</f>
        <v>53.295000000000002</v>
      </c>
      <c r="Z446" s="17">
        <f>_FV(Table1[[#This Row],[Company]],"Change")</f>
        <v>0.36499999999999999</v>
      </c>
      <c r="AA446" s="3">
        <f>_FV(Table1[[#This Row],[Company]],"Open")</f>
        <v>53.29</v>
      </c>
      <c r="AB446" s="1">
        <v>0.34059099999999998</v>
      </c>
      <c r="AC446" s="6">
        <f>_FV(Table1[[#This Row],[Company]],"Volume")</f>
        <v>1281035</v>
      </c>
      <c r="AD446" s="6">
        <f>_FV(Table1[[#This Row],[Company]],"Volume average",TRUE)</f>
        <v>7008923.8888888899</v>
      </c>
      <c r="AE446" s="1" t="str">
        <f>_FV(Table1[[#This Row],[Company]],"Year founded",TRUE)</f>
        <v>1929</v>
      </c>
      <c r="AF446" s="6">
        <f>_FV(Table1[[#This Row],[Company]],"Shares outstanding",TRUE)</f>
        <v>1641424504.5539</v>
      </c>
      <c r="AG446" s="1" t="str">
        <f>_FV(Table1[[#This Row],[Company]],"Exchange")</f>
        <v>NYSE</v>
      </c>
      <c r="AH446" s="1" t="str">
        <f>_FV(Table1[[#This Row],[Company]],"Industry")</f>
        <v>Banks - Regional - US</v>
      </c>
    </row>
    <row r="447" spans="1:34" ht="16.5" x14ac:dyDescent="0.25">
      <c r="A447" s="1">
        <v>258</v>
      </c>
      <c r="B447" s="2" t="e" vm="451">
        <v>#VALUE!</v>
      </c>
      <c r="C447" s="1" t="str">
        <f>_FV(Table1[[#This Row],[Company]],"Ticker symbol",TRUE)</f>
        <v>FITB</v>
      </c>
      <c r="D447" s="1">
        <f>_FV(Table1[[#This Row],[Company]],"P/E",TRUE)</f>
        <v>8.6430419999999994</v>
      </c>
      <c r="E447" s="1">
        <f>_FV(Table1[[#This Row],[Company]],"Beta")</f>
        <v>1.2733399999999999</v>
      </c>
      <c r="F447" s="7">
        <f>ABS(Table1[[#This Row],[% change]]/Table1[[#This Row],[Beta]])</f>
        <v>5.4337411846011275E-3</v>
      </c>
      <c r="G447" s="7">
        <f>_FV(Table1[[#This Row],[Company]],"Change (%)",TRUE)</f>
        <v>6.9189999999999998E-3</v>
      </c>
      <c r="H447" s="7">
        <f>_FV(Table1[[#This Row],[Company]],"Volume")/_FV(Table1[[#This Row],[Company]],"Volume average",TRUE)</f>
        <v>0.13194581514204071</v>
      </c>
      <c r="I447" s="7">
        <f>(Table1[% volume]/(Table1[[#Totals],[% volume]]))</f>
        <v>0.46660983069524448</v>
      </c>
      <c r="J447" s="7"/>
      <c r="K447" s="7">
        <f>(_FV(Table1[[#This Row],[Company]],"52 week high",TRUE)-_FV(Table1[[#This Row],[Company]],"52 week low",TRUE))/_FV(Table1[[#This Row],[Company]],"Price")</f>
        <v>0.33567957097368861</v>
      </c>
      <c r="L447" s="7">
        <f>(_FV(Table1[[#This Row],[Company]],"High",TRUE)-_FV(Table1[[#This Row],[Company]],"Low",TRUE))/_FV(Table1[[#This Row],[Company]],"Price")</f>
        <v>1.2736718619071526E-2</v>
      </c>
      <c r="M447" s="7">
        <f>(Table1[day range]/Table1[year range])</f>
        <v>3.7943085371941986E-2</v>
      </c>
      <c r="N447" s="9">
        <f>_FV(Table1[[#This Row],[Company]],"Market cap",TRUE)</f>
        <v>19860381012.48</v>
      </c>
      <c r="O447" s="9">
        <f>_FV(Table1[[#This Row],[Company]],"Previous close",TRUE)*_FV(Table1[[#This Row],[Company]],"Change (%)",TRUE)*_FV(Table1[[#This Row],[Company]],"Shares outstanding",TRUE)</f>
        <v>137413976.22534922</v>
      </c>
      <c r="P447" s="7">
        <f>(_FV(Table1[[#This Row],[Company]],"Price")-_FV(Table1[[#This Row],[Company]],"52 week low",TRUE))/_FV(Table1[[#This Row],[Company]],"Price",TRUE)</f>
        <v>0.17362158538629124</v>
      </c>
      <c r="Q447" s="3">
        <f>_FV(Table1[[#This Row],[Company]],"52 week low",TRUE)</f>
        <v>24.655000000000001</v>
      </c>
      <c r="R447" s="3">
        <f>_FV(Table1[[#This Row],[Company]],"Low")</f>
        <v>29.52</v>
      </c>
      <c r="S447" s="14">
        <f>_FV(Table1[[#This Row],[Company]],"Price")</f>
        <v>29.835000000000001</v>
      </c>
      <c r="T447" s="3">
        <f>_FV(Table1[[#This Row],[Company]],"High")</f>
        <v>29.9</v>
      </c>
      <c r="U447" s="3">
        <f>_FV(Table1[[#This Row],[Company]],"52 week high",TRUE)</f>
        <v>34.67</v>
      </c>
      <c r="V447" s="7">
        <f>(_FV(Table1[[#This Row],[Company]],"52 week high",TRUE)-_FV(Table1[[#This Row],[Company]],"Price"))/_FV(Table1[[#This Row],[Company]],"Price",TRUE)</f>
        <v>0.16205798558739737</v>
      </c>
      <c r="W447" s="7">
        <f>((_FV(Table1[[#This Row],[Company]],"Price")-_FV(Table1[[#This Row],[Company]],"52 week low",TRUE))/(Table1[year range]*_FV(Table1[[#This Row],[Company]],"Price")))</f>
        <v>0.51722416375436842</v>
      </c>
      <c r="X447" s="7">
        <f>((_FV(Table1[[#This Row],[Company]],"Price")-_FV(Table1[[#This Row],[Company]],"Low",TRUE))/(_FV(Table1[[#This Row],[Company]],"High",TRUE)-_FV(Table1[[#This Row],[Company]],"Low",TRUE)))</f>
        <v>0.82894736842105821</v>
      </c>
      <c r="Y447" s="3">
        <f>_FV(Table1[[#This Row],[Company]],"Previous close",TRUE)</f>
        <v>29.63</v>
      </c>
      <c r="Z447" s="17">
        <f>_FV(Table1[[#This Row],[Company]],"Change")</f>
        <v>0.20499999999999999</v>
      </c>
      <c r="AA447" s="3">
        <f>_FV(Table1[[#This Row],[Company]],"Open")</f>
        <v>29.9</v>
      </c>
      <c r="AB447" s="1">
        <v>8.4126999999999993E-2</v>
      </c>
      <c r="AC447" s="6">
        <f>_FV(Table1[[#This Row],[Company]],"Volume")</f>
        <v>881604</v>
      </c>
      <c r="AD447" s="6">
        <f>_FV(Table1[[#This Row],[Company]],"Volume average",TRUE)</f>
        <v>6681560.9047619002</v>
      </c>
      <c r="AE447" s="1" t="str">
        <f>_FV(Table1[[#This Row],[Company]],"Year founded",TRUE)</f>
        <v>1975</v>
      </c>
      <c r="AF447" s="6">
        <f>_FV(Table1[[#This Row],[Company]],"Shares outstanding",TRUE)</f>
        <v>670279480.67769206</v>
      </c>
      <c r="AG447" s="1" t="str">
        <f>_FV(Table1[[#This Row],[Company]],"Exchange")</f>
        <v>NASDAQ</v>
      </c>
      <c r="AH447" s="1" t="str">
        <f>_FV(Table1[[#This Row],[Company]],"Industry")</f>
        <v>Banks - Regional - US</v>
      </c>
    </row>
    <row r="448" spans="1:34" ht="16.5" x14ac:dyDescent="0.25">
      <c r="A448" s="1">
        <v>138</v>
      </c>
      <c r="B448" s="2" t="e" vm="452">
        <v>#VALUE!</v>
      </c>
      <c r="C448" s="1" t="str">
        <f>_FV(Table1[[#This Row],[Company]],"Ticker symbol",TRUE)</f>
        <v>ZTS</v>
      </c>
      <c r="D448" s="5">
        <f>_FV(Table1[[#This Row],[Company]],"P/E",TRUE)</f>
        <v>40.650407000000001</v>
      </c>
      <c r="E448" s="5">
        <f>_FV(Table1[[#This Row],[Company]],"Beta")</f>
        <v>1.0160750000000001</v>
      </c>
      <c r="F448" s="7">
        <f>ABS(_FV(Table1[[#This Row],[Company]],"Change (%)",TRUE)/_FV(Table1[[#This Row],[Company]],"Beta"))</f>
        <v>6.812489235538715E-3</v>
      </c>
      <c r="G448" s="7">
        <f>_FV(Table1[[#This Row],[Company]],"Change (%)",TRUE)</f>
        <v>6.9220000000000002E-3</v>
      </c>
      <c r="H448" s="7">
        <f>_FV(Table1[[#This Row],[Company]],"Volume")/_FV(Table1[[#This Row],[Company]],"Volume average",TRUE)</f>
        <v>0.19805679200537851</v>
      </c>
      <c r="I448" s="7">
        <f>(Table1[% volume]/(Table1[[#Totals],[% volume]]))</f>
        <v>0.70040301078277611</v>
      </c>
      <c r="J448" s="7">
        <f>_FV(Table1[[#This Row],[Company]],"Volume")/_FV(Table1[[#This Row],[Company]],"Shares outstanding",TRUE)</f>
        <v>1.0442869421113355E-3</v>
      </c>
      <c r="K448" s="7">
        <f>(_FV(Table1[[#This Row],[Company]],"52 week high",TRUE)-_FV(Table1[[#This Row],[Company]],"52 week low",TRUE))/_FV(Table1[[#This Row],[Company]],"Price")</f>
        <v>0.35988184747583241</v>
      </c>
      <c r="L448" s="7">
        <f>(_FV(Table1[[#This Row],[Company]],"High",TRUE)-_FV(Table1[[#This Row],[Company]],"Low",TRUE))/_FV(Table1[[#This Row],[Company]],"Price")</f>
        <v>9.6133190118152106E-3</v>
      </c>
      <c r="M448" s="7">
        <f>(Table1[day range]/Table1[year range])</f>
        <v>2.6712430980450567E-2</v>
      </c>
      <c r="N448" s="9">
        <f>_FV(Table1[[#This Row],[Company]],"Market cap",TRUE)</f>
        <v>44818382872.2146</v>
      </c>
      <c r="O448" s="9">
        <f>_FV(Table1[[#This Row],[Company]],"Previous close",TRUE)*_FV(Table1[[#This Row],[Company]],"Change (%)",TRUE)*_FV(Table1[[#This Row],[Company]],"Shares outstanding",TRUE)</f>
        <v>310232846.24146914</v>
      </c>
      <c r="P448" s="7">
        <f>(_FV(Table1[[#This Row],[Company]],"Price")-_FV(Table1[[#This Row],[Company]],"52 week low",TRUE))/_FV(Table1[[#This Row],[Company]],"Price",TRUE)</f>
        <v>0.35939849624060144</v>
      </c>
      <c r="Q448" s="3">
        <f>_FV(Table1[[#This Row],[Company]],"52 week low",TRUE)</f>
        <v>59.64</v>
      </c>
      <c r="R448" s="3">
        <f>_FV(Table1[[#This Row],[Company]],"Low")</f>
        <v>92.25</v>
      </c>
      <c r="S448" s="14">
        <f>_FV(Table1[[#This Row],[Company]],"Price")</f>
        <v>93.1</v>
      </c>
      <c r="T448" s="3">
        <f>_FV(Table1[[#This Row],[Company]],"High")</f>
        <v>93.144999999999996</v>
      </c>
      <c r="U448" s="3">
        <f>_FV(Table1[[#This Row],[Company]],"52 week high",TRUE)</f>
        <v>93.144999999999996</v>
      </c>
      <c r="V448" s="7">
        <f>(_FV(Table1[[#This Row],[Company]],"52 week high",TRUE)-_FV(Table1[[#This Row],[Company]],"Price"))/_FV(Table1[[#This Row],[Company]],"Price",TRUE)</f>
        <v>4.833512352309528E-4</v>
      </c>
      <c r="W448" s="7">
        <f>((_FV(Table1[[#This Row],[Company]],"Price")-_FV(Table1[[#This Row],[Company]],"52 week low",TRUE))/(Table1[year range]*_FV(Table1[[#This Row],[Company]],"Price")))</f>
        <v>0.99865691687807789</v>
      </c>
      <c r="X448" s="7">
        <f>((_FV(Table1[[#This Row],[Company]],"Price")-_FV(Table1[[#This Row],[Company]],"Low",TRUE))/(_FV(Table1[[#This Row],[Company]],"High",TRUE)-_FV(Table1[[#This Row],[Company]],"Low",TRUE)))</f>
        <v>0.94972067039105934</v>
      </c>
      <c r="Y448" s="3">
        <f>_FV(Table1[[#This Row],[Company]],"Previous close",TRUE)</f>
        <v>92.46</v>
      </c>
      <c r="Z448" s="17">
        <f>_FV(Table1[[#This Row],[Company]],"Change")</f>
        <v>0.64</v>
      </c>
      <c r="AA448" s="3">
        <f>_FV(Table1[[#This Row],[Company]],"Open")</f>
        <v>92.5</v>
      </c>
      <c r="AB448" s="1">
        <v>0.17278099999999999</v>
      </c>
      <c r="AC448" s="6">
        <f>_FV(Table1[[#This Row],[Company]],"Volume")</f>
        <v>506200</v>
      </c>
      <c r="AD448" s="6">
        <f>_FV(Table1[[#This Row],[Company]],"Volume average",TRUE)</f>
        <v>2555832.57142857</v>
      </c>
      <c r="AE448" s="1" t="str">
        <f>_FV(Table1[[#This Row],[Company]],"Year founded",TRUE)</f>
        <v>2012</v>
      </c>
      <c r="AF448" s="6">
        <f>_FV(Table1[[#This Row],[Company]],"Shares outstanding",TRUE)</f>
        <v>484732672.20651698</v>
      </c>
      <c r="AG448" s="1" t="str">
        <f>_FV(Table1[[#This Row],[Company]],"Exchange")</f>
        <v>NYSE</v>
      </c>
      <c r="AH448" s="1" t="str">
        <f>_FV(Table1[[#This Row],[Company]],"Industry")</f>
        <v>Drug Manufacturers - Specialty &amp; Generic</v>
      </c>
    </row>
    <row r="449" spans="1:34" ht="16.5" x14ac:dyDescent="0.25">
      <c r="A449" s="1">
        <v>149</v>
      </c>
      <c r="B449" s="2" t="e" vm="453">
        <v>#VALUE!</v>
      </c>
      <c r="C449" s="1" t="str">
        <f>_FV(Table1[[#This Row],[Company]],"Ticker symbol",TRUE)</f>
        <v>SHW</v>
      </c>
      <c r="D449" s="5">
        <f>_FV(Table1[[#This Row],[Company]],"P/E",TRUE)</f>
        <v>22.624434000000001</v>
      </c>
      <c r="E449" s="5">
        <f>_FV(Table1[[#This Row],[Company]],"Beta")</f>
        <v>1.2277560000000001</v>
      </c>
      <c r="F449" s="7">
        <f>ABS(_FV(Table1[[#This Row],[Company]],"Change (%)",TRUE)/_FV(Table1[[#This Row],[Company]],"Beta"))</f>
        <v>5.9417343511251417E-3</v>
      </c>
      <c r="G449" s="7">
        <f>_FV(Table1[[#This Row],[Company]],"Change (%)",TRUE)</f>
        <v>7.2950000000000003E-3</v>
      </c>
      <c r="H449" s="7">
        <f>_FV(Table1[[#This Row],[Company]],"Volume")/_FV(Table1[[#This Row],[Company]],"Volume average",TRUE)</f>
        <v>0.15782958091550814</v>
      </c>
      <c r="I449" s="7">
        <f>(Table1[% volume]/(Table1[[#Totals],[% volume]]))</f>
        <v>0.55814452281345495</v>
      </c>
      <c r="J449" s="7">
        <f>_FV(Table1[[#This Row],[Company]],"Volume")/_FV(Table1[[#This Row],[Company]],"Shares outstanding",TRUE)</f>
        <v>1.0923584766219221E-3</v>
      </c>
      <c r="K449" s="7">
        <f>(_FV(Table1[[#This Row],[Company]],"52 week high",TRUE)-_FV(Table1[[#This Row],[Company]],"52 week low",TRUE))/_FV(Table1[[#This Row],[Company]],"Price")</f>
        <v>0.2775045822343421</v>
      </c>
      <c r="L449" s="7">
        <f>(_FV(Table1[[#This Row],[Company]],"High",TRUE)-_FV(Table1[[#This Row],[Company]],"Low",TRUE))/_FV(Table1[[#This Row],[Company]],"Price")</f>
        <v>9.7903348383924088E-3</v>
      </c>
      <c r="M449" s="7">
        <f>(Table1[day range]/Table1[year range])</f>
        <v>3.5279903342730547E-2</v>
      </c>
      <c r="N449" s="9">
        <f>_FV(Table1[[#This Row],[Company]],"Market cap",TRUE)</f>
        <v>41743184454.440002</v>
      </c>
      <c r="O449" s="9">
        <f>_FV(Table1[[#This Row],[Company]],"Previous close",TRUE)*_FV(Table1[[#This Row],[Company]],"Change (%)",TRUE)*_FV(Table1[[#This Row],[Company]],"Shares outstanding",TRUE)</f>
        <v>304516530.59513992</v>
      </c>
      <c r="P449" s="7">
        <f>(_FV(Table1[[#This Row],[Company]],"Price")-_FV(Table1[[#This Row],[Company]],"52 week low",TRUE))/_FV(Table1[[#This Row],[Company]],"Price",TRUE)</f>
        <v>0.26979301712190978</v>
      </c>
      <c r="Q449" s="3">
        <f>_FV(Table1[[#This Row],[Company]],"52 week low",TRUE)</f>
        <v>326.68</v>
      </c>
      <c r="R449" s="3">
        <f>_FV(Table1[[#This Row],[Company]],"Low")</f>
        <v>443.06</v>
      </c>
      <c r="S449" s="14">
        <f>_FV(Table1[[#This Row],[Company]],"Price")</f>
        <v>447.38</v>
      </c>
      <c r="T449" s="3">
        <f>_FV(Table1[[#This Row],[Company]],"High")</f>
        <v>447.44</v>
      </c>
      <c r="U449" s="3">
        <f>_FV(Table1[[#This Row],[Company]],"52 week high",TRUE)</f>
        <v>450.83</v>
      </c>
      <c r="V449" s="7">
        <f>(_FV(Table1[[#This Row],[Company]],"52 week high",TRUE)-_FV(Table1[[#This Row],[Company]],"Price"))/_FV(Table1[[#This Row],[Company]],"Price",TRUE)</f>
        <v>7.7115651124323586E-3</v>
      </c>
      <c r="W449" s="7">
        <f>((_FV(Table1[[#This Row],[Company]],"Price")-_FV(Table1[[#This Row],[Company]],"52 week low",TRUE))/(Table1[year range]*_FV(Table1[[#This Row],[Company]],"Price")))</f>
        <v>0.97221103503826034</v>
      </c>
      <c r="X449" s="7">
        <f>((_FV(Table1[[#This Row],[Company]],"Price")-_FV(Table1[[#This Row],[Company]],"Low",TRUE))/(_FV(Table1[[#This Row],[Company]],"High",TRUE)-_FV(Table1[[#This Row],[Company]],"Low",TRUE)))</f>
        <v>0.9863013698630132</v>
      </c>
      <c r="Y449" s="3">
        <f>_FV(Table1[[#This Row],[Company]],"Previous close",TRUE)</f>
        <v>444.14</v>
      </c>
      <c r="Z449" s="17">
        <f>_FV(Table1[[#This Row],[Company]],"Change")</f>
        <v>3.24</v>
      </c>
      <c r="AA449" s="3">
        <f>_FV(Table1[[#This Row],[Company]],"Open")</f>
        <v>444.41</v>
      </c>
      <c r="AB449" s="1">
        <v>0.153504</v>
      </c>
      <c r="AC449" s="6">
        <f>_FV(Table1[[#This Row],[Company]],"Volume")</f>
        <v>102667</v>
      </c>
      <c r="AD449" s="6">
        <f>_FV(Table1[[#This Row],[Company]],"Volume average",TRUE)</f>
        <v>650492.76190476201</v>
      </c>
      <c r="AE449" s="1" t="str">
        <f>_FV(Table1[[#This Row],[Company]],"Year founded",TRUE)</f>
        <v>1884</v>
      </c>
      <c r="AF449" s="6">
        <f>_FV(Table1[[#This Row],[Company]],"Shares outstanding",TRUE)</f>
        <v>93986545.806367397</v>
      </c>
      <c r="AG449" s="1" t="str">
        <f>_FV(Table1[[#This Row],[Company]],"Exchange")</f>
        <v>NYSE</v>
      </c>
      <c r="AH449" s="1" t="str">
        <f>_FV(Table1[[#This Row],[Company]],"Industry")</f>
        <v>Specialty Chemicals</v>
      </c>
    </row>
    <row r="450" spans="1:34" ht="16.5" x14ac:dyDescent="0.25">
      <c r="A450" s="1">
        <v>460</v>
      </c>
      <c r="B450" s="2" t="e" vm="454">
        <v>#VALUE!</v>
      </c>
      <c r="C450" s="1" t="str">
        <f>_FV(Table1[[#This Row],[Company]],"Ticker symbol",TRUE)</f>
        <v>FLIR</v>
      </c>
      <c r="D450" s="5">
        <f>_FV(Table1[[#This Row],[Company]],"P/E",TRUE)</f>
        <v>66.225166000000002</v>
      </c>
      <c r="E450" s="5">
        <f>_FV(Table1[[#This Row],[Company]],"Beta")</f>
        <v>0.66509799999999997</v>
      </c>
      <c r="F450" s="7">
        <f>ABS(_FV(Table1[[#This Row],[Company]],"Change (%)",TRUE)/_FV(Table1[[#This Row],[Company]],"Beta"))</f>
        <v>1.0995372110576185E-2</v>
      </c>
      <c r="G450" s="7">
        <f>_FV(Table1[[#This Row],[Company]],"Change (%)",TRUE)</f>
        <v>7.3129999999999992E-3</v>
      </c>
      <c r="H450" s="7">
        <f>_FV(Table1[[#This Row],[Company]],"Volume")/_FV(Table1[[#This Row],[Company]],"Volume average",TRUE)</f>
        <v>0.15022472064369338</v>
      </c>
      <c r="I450" s="7">
        <f>(Table1[% volume]/(Table1[[#Totals],[% volume]]))</f>
        <v>0.53125088802805087</v>
      </c>
      <c r="J450" s="7">
        <f>_FV(Table1[[#This Row],[Company]],"Volume")/_FV(Table1[[#This Row],[Company]],"Shares outstanding",TRUE)</f>
        <v>1.079550403506487E-3</v>
      </c>
      <c r="K450" s="7">
        <f>(_FV(Table1[[#This Row],[Company]],"52 week high",TRUE)-_FV(Table1[[#This Row],[Company]],"52 week low",TRUE))/_FV(Table1[[#This Row],[Company]],"Price")</f>
        <v>0.39729360121560026</v>
      </c>
      <c r="L450" s="7">
        <f>(_FV(Table1[[#This Row],[Company]],"High",TRUE)-_FV(Table1[[#This Row],[Company]],"Low",TRUE))/_FV(Table1[[#This Row],[Company]],"Price")</f>
        <v>9.1170015195002393E-3</v>
      </c>
      <c r="M450" s="7">
        <f>(Table1[day range]/Table1[year range])</f>
        <v>2.2947768329529914E-2</v>
      </c>
      <c r="N450" s="9">
        <f>_FV(Table1[[#This Row],[Company]],"Market cap",TRUE)</f>
        <v>8166963183.3424997</v>
      </c>
      <c r="O450" s="9">
        <f>_FV(Table1[[#This Row],[Company]],"Previous close",TRUE)*_FV(Table1[[#This Row],[Company]],"Change (%)",TRUE)*_FV(Table1[[#This Row],[Company]],"Shares outstanding",TRUE)</f>
        <v>59725001.759783573</v>
      </c>
      <c r="P450" s="7">
        <f>(_FV(Table1[[#This Row],[Company]],"Price")-_FV(Table1[[#This Row],[Company]],"52 week low",TRUE))/_FV(Table1[[#This Row],[Company]],"Price",TRUE)</f>
        <v>0.37230626371771058</v>
      </c>
      <c r="Q450" s="3">
        <f>_FV(Table1[[#This Row],[Company]],"52 week low",TRUE)</f>
        <v>37.1783</v>
      </c>
      <c r="R450" s="3">
        <f>_FV(Table1[[#This Row],[Company]],"Low")</f>
        <v>58.7</v>
      </c>
      <c r="S450" s="14">
        <f>_FV(Table1[[#This Row],[Company]],"Price")</f>
        <v>59.23</v>
      </c>
      <c r="T450" s="3">
        <f>_FV(Table1[[#This Row],[Company]],"High")</f>
        <v>59.24</v>
      </c>
      <c r="U450" s="3">
        <f>_FV(Table1[[#This Row],[Company]],"52 week high",TRUE)</f>
        <v>60.71</v>
      </c>
      <c r="V450" s="7">
        <f>(_FV(Table1[[#This Row],[Company]],"52 week high",TRUE)-_FV(Table1[[#This Row],[Company]],"Price"))/_FV(Table1[[#This Row],[Company]],"Price",TRUE)</f>
        <v>2.4987337497889651E-2</v>
      </c>
      <c r="W450" s="7">
        <f>((_FV(Table1[[#This Row],[Company]],"Price")-_FV(Table1[[#This Row],[Company]],"52 week low",TRUE))/(Table1[year range]*_FV(Table1[[#This Row],[Company]],"Price")))</f>
        <v>0.93710611643017705</v>
      </c>
      <c r="X450" s="7">
        <f>((_FV(Table1[[#This Row],[Company]],"Price")-_FV(Table1[[#This Row],[Company]],"Low",TRUE))/(_FV(Table1[[#This Row],[Company]],"High",TRUE)-_FV(Table1[[#This Row],[Company]],"Low",TRUE)))</f>
        <v>0.98148148148147196</v>
      </c>
      <c r="Y450" s="3">
        <f>_FV(Table1[[#This Row],[Company]],"Previous close",TRUE)</f>
        <v>58.8</v>
      </c>
      <c r="Z450" s="17">
        <f>_FV(Table1[[#This Row],[Company]],"Change")</f>
        <v>0.43</v>
      </c>
      <c r="AA450" s="3">
        <f>_FV(Table1[[#This Row],[Company]],"Open")</f>
        <v>58.81</v>
      </c>
      <c r="AB450" s="1">
        <v>3.3779000000000003E-2</v>
      </c>
      <c r="AC450" s="6">
        <f>_FV(Table1[[#This Row],[Company]],"Volume")</f>
        <v>149943</v>
      </c>
      <c r="AD450" s="6">
        <f>_FV(Table1[[#This Row],[Company]],"Volume average",TRUE)</f>
        <v>998124.671875</v>
      </c>
      <c r="AE450" s="1" t="str">
        <f>_FV(Table1[[#This Row],[Company]],"Year founded",TRUE)</f>
        <v>1978</v>
      </c>
      <c r="AF450" s="6">
        <f>_FV(Table1[[#This Row],[Company]],"Shares outstanding",TRUE)</f>
        <v>138893931.68949801</v>
      </c>
      <c r="AG450" s="1" t="str">
        <f>_FV(Table1[[#This Row],[Company]],"Exchange")</f>
        <v>NASDAQ</v>
      </c>
      <c r="AH450" s="1" t="str">
        <f>_FV(Table1[[#This Row],[Company]],"Industry")</f>
        <v>Scientific &amp; Technical Instruments</v>
      </c>
    </row>
    <row r="451" spans="1:34" ht="16.5" x14ac:dyDescent="0.25">
      <c r="A451" s="1">
        <v>25</v>
      </c>
      <c r="B451" s="2" t="e" vm="455">
        <v>#VALUE!</v>
      </c>
      <c r="C451" s="1" t="str">
        <f>_FV(Table1[[#This Row],[Company]],"Ticker symbol",TRUE)</f>
        <v>C</v>
      </c>
      <c r="D451" s="5">
        <f>_FV(Table1[[#This Row],[Company]],"P/E",TRUE)</f>
        <v>14.858841</v>
      </c>
      <c r="E451" s="5">
        <f>_FV(Table1[[#This Row],[Company]],"Beta")</f>
        <v>1.4853609999999999</v>
      </c>
      <c r="F451" s="7">
        <f>ABS(_FV(Table1[[#This Row],[Company]],"Change (%)",TRUE)/_FV(Table1[[#This Row],[Company]],"Beta"))</f>
        <v>4.9267484470105248E-3</v>
      </c>
      <c r="G451" s="7">
        <f>_FV(Table1[[#This Row],[Company]],"Change (%)",TRUE)</f>
        <v>7.3179999999999999E-3</v>
      </c>
      <c r="H451" s="7">
        <f>_FV(Table1[[#This Row],[Company]],"Volume")/_FV(Table1[[#This Row],[Company]],"Volume average",TRUE)</f>
        <v>0.35370332523539211</v>
      </c>
      <c r="I451" s="7">
        <f>(Table1[% volume]/(Table1[[#Totals],[% volume]]))</f>
        <v>1.2508274591866584</v>
      </c>
      <c r="J451" s="7">
        <f>_FV(Table1[[#This Row],[Company]],"Volume")/_FV(Table1[[#This Row],[Company]],"Shares outstanding",TRUE)</f>
        <v>1.2252703787533075E-3</v>
      </c>
      <c r="K451" s="7">
        <f>(_FV(Table1[[#This Row],[Company]],"52 week high",TRUE)-_FV(Table1[[#This Row],[Company]],"52 week low",TRUE))/_FV(Table1[[#This Row],[Company]],"Price")</f>
        <v>0.22371487320082256</v>
      </c>
      <c r="L451" s="7">
        <f>(_FV(Table1[[#This Row],[Company]],"High",TRUE)-_FV(Table1[[#This Row],[Company]],"Low",TRUE))/_FV(Table1[[#This Row],[Company]],"Price")</f>
        <v>1.5352981494174153E-2</v>
      </c>
      <c r="M451" s="7">
        <f>(Table1[day range]/Table1[year range])</f>
        <v>6.8627450980392399E-2</v>
      </c>
      <c r="N451" s="9">
        <f>_FV(Table1[[#This Row],[Company]],"Market cap",TRUE)</f>
        <v>184001604698.38</v>
      </c>
      <c r="O451" s="9">
        <f>_FV(Table1[[#This Row],[Company]],"Previous close",TRUE)*_FV(Table1[[#This Row],[Company]],"Change (%)",TRUE)*_FV(Table1[[#This Row],[Company]],"Shares outstanding",TRUE)</f>
        <v>1346523743.1827424</v>
      </c>
      <c r="P451" s="7">
        <f>(_FV(Table1[[#This Row],[Company]],"Price")-_FV(Table1[[#This Row],[Company]],"52 week low",TRUE))/_FV(Table1[[#This Row],[Company]],"Price",TRUE)</f>
        <v>0.11747772446881435</v>
      </c>
      <c r="Q451" s="3">
        <f>_FV(Table1[[#This Row],[Company]],"52 week low",TRUE)</f>
        <v>64.38</v>
      </c>
      <c r="R451" s="3">
        <f>_FV(Table1[[#This Row],[Company]],"Low")</f>
        <v>72.06</v>
      </c>
      <c r="S451" s="14">
        <f>_FV(Table1[[#This Row],[Company]],"Price")</f>
        <v>72.95</v>
      </c>
      <c r="T451" s="3">
        <f>_FV(Table1[[#This Row],[Company]],"High")</f>
        <v>73.180000000000007</v>
      </c>
      <c r="U451" s="3">
        <f>_FV(Table1[[#This Row],[Company]],"52 week high",TRUE)</f>
        <v>80.7</v>
      </c>
      <c r="V451" s="7">
        <f>(_FV(Table1[[#This Row],[Company]],"52 week high",TRUE)-_FV(Table1[[#This Row],[Company]],"Price"))/_FV(Table1[[#This Row],[Company]],"Price",TRUE)</f>
        <v>0.10623714873200822</v>
      </c>
      <c r="W451" s="7">
        <f>((_FV(Table1[[#This Row],[Company]],"Price")-_FV(Table1[[#This Row],[Company]],"52 week low",TRUE))/(Table1[year range]*_FV(Table1[[#This Row],[Company]],"Price")))</f>
        <v>0.52512254901960809</v>
      </c>
      <c r="X451" s="7">
        <f>((_FV(Table1[[#This Row],[Company]],"Price")-_FV(Table1[[#This Row],[Company]],"Low",TRUE))/(_FV(Table1[[#This Row],[Company]],"High",TRUE)-_FV(Table1[[#This Row],[Company]],"Low",TRUE)))</f>
        <v>0.79464285714285443</v>
      </c>
      <c r="Y451" s="3">
        <f>_FV(Table1[[#This Row],[Company]],"Previous close",TRUE)</f>
        <v>72.42</v>
      </c>
      <c r="Z451" s="17">
        <f>_FV(Table1[[#This Row],[Company]],"Change")</f>
        <v>0.53</v>
      </c>
      <c r="AA451" s="3">
        <f>_FV(Table1[[#This Row],[Company]],"Open")</f>
        <v>72.14</v>
      </c>
      <c r="AB451" s="1">
        <v>0.75547299999999995</v>
      </c>
      <c r="AC451" s="6">
        <f>_FV(Table1[[#This Row],[Company]],"Volume")</f>
        <v>3113114</v>
      </c>
      <c r="AD451" s="6">
        <f>_FV(Table1[[#This Row],[Company]],"Volume average",TRUE)</f>
        <v>8801483.5538461506</v>
      </c>
      <c r="AE451" s="1" t="str">
        <f>_FV(Table1[[#This Row],[Company]],"Year founded",TRUE)</f>
        <v>1988</v>
      </c>
      <c r="AF451" s="6">
        <f>_FV(Table1[[#This Row],[Company]],"Shares outstanding",TRUE)</f>
        <v>2540756761.9218402</v>
      </c>
      <c r="AG451" s="1" t="str">
        <f>_FV(Table1[[#This Row],[Company]],"Exchange")</f>
        <v>NYSE</v>
      </c>
      <c r="AH451" s="1" t="str">
        <f>_FV(Table1[[#This Row],[Company]],"Industry")</f>
        <v>Banks - Global</v>
      </c>
    </row>
    <row r="452" spans="1:34" ht="16.5" x14ac:dyDescent="0.25">
      <c r="A452" s="1">
        <v>349</v>
      </c>
      <c r="B452" s="2" t="e" vm="456">
        <v>#VALUE!</v>
      </c>
      <c r="C452" s="1" t="str">
        <f>_FV(Table1[[#This Row],[Company]],"Ticker symbol",TRUE)</f>
        <v>BR</v>
      </c>
      <c r="D452" s="5">
        <f>_FV(Table1[[#This Row],[Company]],"P/E",TRUE)</f>
        <v>34.246575</v>
      </c>
      <c r="E452" s="5">
        <f>_FV(Table1[[#This Row],[Company]],"Beta")</f>
        <v>0.78141400000000005</v>
      </c>
      <c r="F452" s="7">
        <f>ABS(_FV(Table1[[#This Row],[Company]],"Change (%)",TRUE)/_FV(Table1[[#This Row],[Company]],"Beta"))</f>
        <v>9.4085849498473269E-3</v>
      </c>
      <c r="G452" s="7">
        <f>_FV(Table1[[#This Row],[Company]],"Change (%)",TRUE)</f>
        <v>7.352E-3</v>
      </c>
      <c r="H452" s="7">
        <f>_FV(Table1[[#This Row],[Company]],"Volume")/_FV(Table1[[#This Row],[Company]],"Volume average",TRUE)</f>
        <v>0.24361286797718198</v>
      </c>
      <c r="I452" s="7">
        <f>(Table1[% volume]/(Table1[[#Totals],[% volume]]))</f>
        <v>0.86150636122598401</v>
      </c>
      <c r="J452" s="7">
        <f>_FV(Table1[[#This Row],[Company]],"Volume")/_FV(Table1[[#This Row],[Company]],"Shares outstanding",TRUE)</f>
        <v>2.7375527635661607E-3</v>
      </c>
      <c r="K452" s="7">
        <f>(_FV(Table1[[#This Row],[Company]],"52 week high",TRUE)-_FV(Table1[[#This Row],[Company]],"52 week low",TRUE))/_FV(Table1[[#This Row],[Company]],"Price")</f>
        <v>0.45528580208973574</v>
      </c>
      <c r="L452" s="7">
        <f>(_FV(Table1[[#This Row],[Company]],"High",TRUE)-_FV(Table1[[#This Row],[Company]],"Low",TRUE))/_FV(Table1[[#This Row],[Company]],"Price")</f>
        <v>1.7977873386601131E-2</v>
      </c>
      <c r="M452" s="7">
        <f>(Table1[day range]/Table1[year range])</f>
        <v>3.9487006412419895E-2</v>
      </c>
      <c r="N452" s="9">
        <f>_FV(Table1[[#This Row],[Company]],"Market cap",TRUE)</f>
        <v>15300104300.25</v>
      </c>
      <c r="O452" s="9">
        <f>_FV(Table1[[#This Row],[Company]],"Previous close",TRUE)*_FV(Table1[[#This Row],[Company]],"Change (%)",TRUE)*_FV(Table1[[#This Row],[Company]],"Shares outstanding",TRUE)</f>
        <v>112486366.81543832</v>
      </c>
      <c r="P452" s="7">
        <f>(_FV(Table1[[#This Row],[Company]],"Price")-_FV(Table1[[#This Row],[Company]],"52 week low",TRUE))/_FV(Table1[[#This Row],[Company]],"Price",TRUE)</f>
        <v>0.45006146281499693</v>
      </c>
      <c r="Q452" s="3">
        <f>_FV(Table1[[#This Row],[Company]],"52 week low",TRUE)</f>
        <v>71.58</v>
      </c>
      <c r="R452" s="3">
        <f>_FV(Table1[[#This Row],[Company]],"Low")</f>
        <v>128.5</v>
      </c>
      <c r="S452" s="14">
        <f>_FV(Table1[[#This Row],[Company]],"Price")</f>
        <v>130.16</v>
      </c>
      <c r="T452" s="3">
        <f>_FV(Table1[[#This Row],[Company]],"High")</f>
        <v>130.84</v>
      </c>
      <c r="U452" s="3">
        <f>_FV(Table1[[#This Row],[Company]],"52 week high",TRUE)</f>
        <v>130.84</v>
      </c>
      <c r="V452" s="7">
        <f>(_FV(Table1[[#This Row],[Company]],"52 week high",TRUE)-_FV(Table1[[#This Row],[Company]],"Price"))/_FV(Table1[[#This Row],[Company]],"Price",TRUE)</f>
        <v>5.2243392747388356E-3</v>
      </c>
      <c r="W452" s="7">
        <f>((_FV(Table1[[#This Row],[Company]],"Price")-_FV(Table1[[#This Row],[Company]],"52 week low",TRUE))/(Table1[year range]*_FV(Table1[[#This Row],[Company]],"Price")))</f>
        <v>0.98852514343570697</v>
      </c>
      <c r="X452" s="7">
        <f>((_FV(Table1[[#This Row],[Company]],"Price")-_FV(Table1[[#This Row],[Company]],"Low",TRUE))/(_FV(Table1[[#This Row],[Company]],"High",TRUE)-_FV(Table1[[#This Row],[Company]],"Low",TRUE)))</f>
        <v>0.70940170940170688</v>
      </c>
      <c r="Y452" s="3">
        <f>_FV(Table1[[#This Row],[Company]],"Previous close",TRUE)</f>
        <v>129.21</v>
      </c>
      <c r="Z452" s="17">
        <f>_FV(Table1[[#This Row],[Company]],"Change")</f>
        <v>0.95</v>
      </c>
      <c r="AA452" s="3">
        <f>_FV(Table1[[#This Row],[Company]],"Open")</f>
        <v>129.84</v>
      </c>
      <c r="AB452" s="1">
        <v>5.8037999999999999E-2</v>
      </c>
      <c r="AC452" s="6">
        <f>_FV(Table1[[#This Row],[Company]],"Volume")</f>
        <v>324161</v>
      </c>
      <c r="AD452" s="6">
        <f>_FV(Table1[[#This Row],[Company]],"Volume average",TRUE)</f>
        <v>1330639.890625</v>
      </c>
      <c r="AE452" s="1" t="str">
        <f>_FV(Table1[[#This Row],[Company]],"Year founded",TRUE)</f>
        <v>2007</v>
      </c>
      <c r="AF452" s="6">
        <f>_FV(Table1[[#This Row],[Company]],"Shares outstanding",TRUE)</f>
        <v>118412694.83979601</v>
      </c>
      <c r="AG452" s="1" t="str">
        <f>_FV(Table1[[#This Row],[Company]],"Exchange")</f>
        <v>NYSE</v>
      </c>
      <c r="AH452" s="1" t="str">
        <f>_FV(Table1[[#This Row],[Company]],"Industry")</f>
        <v>Business Services</v>
      </c>
    </row>
    <row r="453" spans="1:34" ht="16.5" x14ac:dyDescent="0.25">
      <c r="A453" s="1">
        <v>463</v>
      </c>
      <c r="B453" s="2" t="e" vm="457">
        <v>#VALUE!</v>
      </c>
      <c r="C453" s="1" t="str">
        <f>_FV(Table1[[#This Row],[Company]],"Ticker symbol",TRUE)</f>
        <v>ALK</v>
      </c>
      <c r="D453" s="5">
        <f>_FV(Table1[[#This Row],[Company]],"P/E",TRUE)</f>
        <v>8.2712990000000008</v>
      </c>
      <c r="E453" s="5">
        <f>_FV(Table1[[#This Row],[Company]],"Beta")</f>
        <v>0.60503700000000005</v>
      </c>
      <c r="F453" s="7">
        <f>ABS(_FV(Table1[[#This Row],[Company]],"Change (%)",TRUE)/_FV(Table1[[#This Row],[Company]],"Beta"))</f>
        <v>1.2166198100281468E-2</v>
      </c>
      <c r="G453" s="7">
        <f>_FV(Table1[[#This Row],[Company]],"Change (%)",TRUE)</f>
        <v>7.3609999999999995E-3</v>
      </c>
      <c r="H453" s="7">
        <f>_FV(Table1[[#This Row],[Company]],"Volume")/_FV(Table1[[#This Row],[Company]],"Volume average",TRUE)</f>
        <v>0.11237276515719381</v>
      </c>
      <c r="I453" s="7">
        <f>(Table1[% volume]/(Table1[[#Totals],[% volume]]))</f>
        <v>0.39739219366911188</v>
      </c>
      <c r="J453" s="7">
        <f>_FV(Table1[[#This Row],[Company]],"Volume")/_FV(Table1[[#This Row],[Company]],"Shares outstanding",TRUE)</f>
        <v>1.7298107243437452E-3</v>
      </c>
      <c r="K453" s="7">
        <f>(_FV(Table1[[#This Row],[Company]],"52 week high",TRUE)-_FV(Table1[[#This Row],[Company]],"52 week low",TRUE))/_FV(Table1[[#This Row],[Company]],"Price")</f>
        <v>0.43796641791044782</v>
      </c>
      <c r="L453" s="7">
        <f>(_FV(Table1[[#This Row],[Company]],"High",TRUE)-_FV(Table1[[#This Row],[Company]],"Low",TRUE))/_FV(Table1[[#This Row],[Company]],"Price")</f>
        <v>1.2529539800995044E-2</v>
      </c>
      <c r="M453" s="7">
        <f>(Table1[day range]/Table1[year range])</f>
        <v>2.8608448704295387E-2</v>
      </c>
      <c r="N453" s="9">
        <f>_FV(Table1[[#This Row],[Company]],"Market cap",TRUE)</f>
        <v>7915682512.1400003</v>
      </c>
      <c r="O453" s="9">
        <f>_FV(Table1[[#This Row],[Company]],"Previous close",TRUE)*_FV(Table1[[#This Row],[Company]],"Change (%)",TRUE)*_FV(Table1[[#This Row],[Company]],"Shares outstanding",TRUE)</f>
        <v>58267338.971862495</v>
      </c>
      <c r="P453" s="7">
        <f>(_FV(Table1[[#This Row],[Company]],"Price")-_FV(Table1[[#This Row],[Company]],"52 week low",TRUE))/_FV(Table1[[#This Row],[Company]],"Price",TRUE)</f>
        <v>0.10556592039800984</v>
      </c>
      <c r="Q453" s="3">
        <f>_FV(Table1[[#This Row],[Company]],"52 week low",TRUE)</f>
        <v>57.53</v>
      </c>
      <c r="R453" s="3">
        <f>_FV(Table1[[#This Row],[Company]],"Low")</f>
        <v>63.834099999999999</v>
      </c>
      <c r="S453" s="14">
        <f>_FV(Table1[[#This Row],[Company]],"Price")</f>
        <v>64.319999999999993</v>
      </c>
      <c r="T453" s="3">
        <f>_FV(Table1[[#This Row],[Company]],"High")</f>
        <v>64.64</v>
      </c>
      <c r="U453" s="3">
        <f>_FV(Table1[[#This Row],[Company]],"52 week high",TRUE)</f>
        <v>85.7</v>
      </c>
      <c r="V453" s="7">
        <f>(_FV(Table1[[#This Row],[Company]],"52 week high",TRUE)-_FV(Table1[[#This Row],[Company]],"Price"))/_FV(Table1[[#This Row],[Company]],"Price",TRUE)</f>
        <v>0.332400497512438</v>
      </c>
      <c r="W453" s="7">
        <f>((_FV(Table1[[#This Row],[Company]],"Price")-_FV(Table1[[#This Row],[Company]],"52 week low",TRUE))/(Table1[year range]*_FV(Table1[[#This Row],[Company]],"Price")))</f>
        <v>0.24103656372026949</v>
      </c>
      <c r="X453" s="7">
        <f>((_FV(Table1[[#This Row],[Company]],"Price")-_FV(Table1[[#This Row],[Company]],"Low",TRUE))/(_FV(Table1[[#This Row],[Company]],"High",TRUE)-_FV(Table1[[#This Row],[Company]],"Low",TRUE)))</f>
        <v>0.60292840302766237</v>
      </c>
      <c r="Y453" s="3">
        <f>_FV(Table1[[#This Row],[Company]],"Previous close",TRUE)</f>
        <v>63.85</v>
      </c>
      <c r="Z453" s="17">
        <f>_FV(Table1[[#This Row],[Company]],"Change")</f>
        <v>0.47</v>
      </c>
      <c r="AA453" s="3">
        <f>_FV(Table1[[#This Row],[Company]],"Open")</f>
        <v>64.180000000000007</v>
      </c>
      <c r="AB453" s="1">
        <v>3.3148999999999998E-2</v>
      </c>
      <c r="AC453" s="6">
        <f>_FV(Table1[[#This Row],[Company]],"Volume")</f>
        <v>214450</v>
      </c>
      <c r="AD453" s="6">
        <f>_FV(Table1[[#This Row],[Company]],"Volume average",TRUE)</f>
        <v>1908380.5555555599</v>
      </c>
      <c r="AE453" s="1" t="str">
        <f>_FV(Table1[[#This Row],[Company]],"Year founded",TRUE)</f>
        <v>1985</v>
      </c>
      <c r="AF453" s="6">
        <f>_FV(Table1[[#This Row],[Company]],"Shares outstanding",TRUE)</f>
        <v>123973101.20814399</v>
      </c>
      <c r="AG453" s="1" t="str">
        <f>_FV(Table1[[#This Row],[Company]],"Exchange")</f>
        <v>NYSE</v>
      </c>
      <c r="AH453" s="1" t="str">
        <f>_FV(Table1[[#This Row],[Company]],"Industry")</f>
        <v>Airlines</v>
      </c>
    </row>
    <row r="454" spans="1:34" ht="16.5" x14ac:dyDescent="0.25">
      <c r="A454" s="1">
        <v>141</v>
      </c>
      <c r="B454" s="2" t="e" vm="458">
        <v>#VALUE!</v>
      </c>
      <c r="C454" s="1" t="str">
        <f>_FV(Table1[[#This Row],[Company]],"Ticker symbol",TRUE)</f>
        <v>BBT</v>
      </c>
      <c r="D454" s="5">
        <f>_FV(Table1[[#This Row],[Company]],"P/E",TRUE)</f>
        <v>14.947683</v>
      </c>
      <c r="E454" s="5">
        <f>_FV(Table1[[#This Row],[Company]],"Beta")</f>
        <v>1.0313399999999999</v>
      </c>
      <c r="F454" s="7">
        <f>ABS(_FV(Table1[[#This Row],[Company]],"Change (%)",TRUE)/_FV(Table1[[#This Row],[Company]],"Beta"))</f>
        <v>7.3118467236798733E-3</v>
      </c>
      <c r="G454" s="7">
        <f>_FV(Table1[[#This Row],[Company]],"Change (%)",TRUE)</f>
        <v>7.541E-3</v>
      </c>
      <c r="H454" s="7">
        <f>_FV(Table1[[#This Row],[Company]],"Volume")/_FV(Table1[[#This Row],[Company]],"Volume average",TRUE)</f>
        <v>0.14621399820622541</v>
      </c>
      <c r="I454" s="7">
        <f>(Table1[% volume]/(Table1[[#Totals],[% volume]]))</f>
        <v>0.51706747102844441</v>
      </c>
      <c r="J454" s="7">
        <f>_FV(Table1[[#This Row],[Company]],"Volume")/_FV(Table1[[#This Row],[Company]],"Shares outstanding",TRUE)</f>
        <v>6.8711241573788274E-4</v>
      </c>
      <c r="K454" s="7">
        <f>(_FV(Table1[[#This Row],[Company]],"52 week high",TRUE)-_FV(Table1[[#This Row],[Company]],"52 week low",TRUE))/_FV(Table1[[#This Row],[Company]],"Price")</f>
        <v>0.25484551909422376</v>
      </c>
      <c r="L454" s="7">
        <f>(_FV(Table1[[#This Row],[Company]],"High",TRUE)-_FV(Table1[[#This Row],[Company]],"Low",TRUE))/_FV(Table1[[#This Row],[Company]],"Price")</f>
        <v>1.2266359623872625E-2</v>
      </c>
      <c r="M454" s="7">
        <f>(Table1[day range]/Table1[year range])</f>
        <v>4.813253012048211E-2</v>
      </c>
      <c r="N454" s="9">
        <f>_FV(Table1[[#This Row],[Company]],"Market cap",TRUE)</f>
        <v>40333193354.160004</v>
      </c>
      <c r="O454" s="9">
        <f>_FV(Table1[[#This Row],[Company]],"Previous close",TRUE)*_FV(Table1[[#This Row],[Company]],"Change (%)",TRUE)*_FV(Table1[[#This Row],[Company]],"Shares outstanding",TRUE)</f>
        <v>304152611.08372056</v>
      </c>
      <c r="P454" s="7">
        <f>(_FV(Table1[[#This Row],[Company]],"Price")-_FV(Table1[[#This Row],[Company]],"52 week low",TRUE))/_FV(Table1[[#This Row],[Company]],"Price",TRUE)</f>
        <v>0.17424678564574936</v>
      </c>
      <c r="Q454" s="3">
        <f>_FV(Table1[[#This Row],[Company]],"52 week low",TRUE)</f>
        <v>43.03</v>
      </c>
      <c r="R454" s="3">
        <f>_FV(Table1[[#This Row],[Company]],"Low")</f>
        <v>51.530799999999999</v>
      </c>
      <c r="S454" s="14">
        <f>_FV(Table1[[#This Row],[Company]],"Price")</f>
        <v>52.11</v>
      </c>
      <c r="T454" s="3">
        <f>_FV(Table1[[#This Row],[Company]],"High")</f>
        <v>52.17</v>
      </c>
      <c r="U454" s="3">
        <f>_FV(Table1[[#This Row],[Company]],"52 week high",TRUE)</f>
        <v>56.31</v>
      </c>
      <c r="V454" s="7">
        <f>(_FV(Table1[[#This Row],[Company]],"52 week high",TRUE)-_FV(Table1[[#This Row],[Company]],"Price"))/_FV(Table1[[#This Row],[Company]],"Price",TRUE)</f>
        <v>8.059873344847443E-2</v>
      </c>
      <c r="W454" s="7">
        <f>((_FV(Table1[[#This Row],[Company]],"Price")-_FV(Table1[[#This Row],[Company]],"52 week low",TRUE))/(Table1[year range]*_FV(Table1[[#This Row],[Company]],"Price")))</f>
        <v>0.6837349397590361</v>
      </c>
      <c r="X454" s="7">
        <f>((_FV(Table1[[#This Row],[Company]],"Price")-_FV(Table1[[#This Row],[Company]],"Low",TRUE))/(_FV(Table1[[#This Row],[Company]],"High",TRUE)-_FV(Table1[[#This Row],[Company]],"Low",TRUE)))</f>
        <v>0.90613266583228713</v>
      </c>
      <c r="Y454" s="3">
        <f>_FV(Table1[[#This Row],[Company]],"Previous close",TRUE)</f>
        <v>51.72</v>
      </c>
      <c r="Z454" s="17">
        <f>_FV(Table1[[#This Row],[Company]],"Change")</f>
        <v>0.39</v>
      </c>
      <c r="AA454" s="3">
        <f>_FV(Table1[[#This Row],[Company]],"Open")</f>
        <v>51.68</v>
      </c>
      <c r="AB454" s="1">
        <v>0.16631699999999999</v>
      </c>
      <c r="AC454" s="6">
        <f>_FV(Table1[[#This Row],[Company]],"Volume")</f>
        <v>535836</v>
      </c>
      <c r="AD454" s="6">
        <f>_FV(Table1[[#This Row],[Company]],"Volume average",TRUE)</f>
        <v>3664738.0317460299</v>
      </c>
      <c r="AE454" s="1" t="str">
        <f>_FV(Table1[[#This Row],[Company]],"Year founded",TRUE)</f>
        <v>1968</v>
      </c>
      <c r="AF454" s="6">
        <f>_FV(Table1[[#This Row],[Company]],"Shares outstanding",TRUE)</f>
        <v>779837458.51044095</v>
      </c>
      <c r="AG454" s="1" t="str">
        <f>_FV(Table1[[#This Row],[Company]],"Exchange")</f>
        <v>NYSE</v>
      </c>
      <c r="AH454" s="1" t="str">
        <f>_FV(Table1[[#This Row],[Company]],"Industry")</f>
        <v>Banks - Regional - US</v>
      </c>
    </row>
    <row r="455" spans="1:34" ht="16.5" x14ac:dyDescent="0.25">
      <c r="A455" s="1">
        <v>133</v>
      </c>
      <c r="B455" s="2" t="e" vm="459">
        <v>#VALUE!</v>
      </c>
      <c r="C455" s="1" t="str">
        <f>_FV(Table1[[#This Row],[Company]],"Ticker symbol",TRUE)</f>
        <v>CI</v>
      </c>
      <c r="D455" s="5">
        <f>_FV(Table1[[#This Row],[Company]],"P/E",TRUE)</f>
        <v>18.181818</v>
      </c>
      <c r="E455" s="5">
        <f>_FV(Table1[[#This Row],[Company]],"Beta")</f>
        <v>0.59331100000000003</v>
      </c>
      <c r="F455" s="7">
        <f>ABS(_FV(Table1[[#This Row],[Company]],"Change (%)",TRUE)/_FV(Table1[[#This Row],[Company]],"Beta"))</f>
        <v>1.2903856493474752E-2</v>
      </c>
      <c r="G455" s="7">
        <f>_FV(Table1[[#This Row],[Company]],"Change (%)",TRUE)</f>
        <v>7.6559999999999996E-3</v>
      </c>
      <c r="H455" s="7">
        <f>_FV(Table1[[#This Row],[Company]],"Volume")/_FV(Table1[[#This Row],[Company]],"Volume average",TRUE)</f>
        <v>0.55673211317963134</v>
      </c>
      <c r="I455" s="7">
        <f>(Table1[% volume]/(Table1[[#Totals],[% volume]]))</f>
        <v>1.9688133101735878</v>
      </c>
      <c r="J455" s="7">
        <f>_FV(Table1[[#This Row],[Company]],"Volume")/_FV(Table1[[#This Row],[Company]],"Shares outstanding",TRUE)</f>
        <v>4.7098434687908586E-3</v>
      </c>
      <c r="K455" s="7">
        <f>(_FV(Table1[[#This Row],[Company]],"52 week high",TRUE)-_FV(Table1[[#This Row],[Company]],"52 week low",TRUE))/_FV(Table1[[#This Row],[Company]],"Price")</f>
        <v>0.33827564373153218</v>
      </c>
      <c r="L455" s="7">
        <f>(_FV(Table1[[#This Row],[Company]],"High",TRUE)-_FV(Table1[[#This Row],[Company]],"Low",TRUE))/_FV(Table1[[#This Row],[Company]],"Price")</f>
        <v>2.0578303081469004E-2</v>
      </c>
      <c r="M455" s="7">
        <f>(Table1[day range]/Table1[year range])</f>
        <v>6.0832943378568198E-2</v>
      </c>
      <c r="N455" s="9">
        <f>_FV(Table1[[#This Row],[Company]],"Market cap",TRUE)</f>
        <v>45944798869.410004</v>
      </c>
      <c r="O455" s="9">
        <f>_FV(Table1[[#This Row],[Company]],"Previous close",TRUE)*_FV(Table1[[#This Row],[Company]],"Change (%)",TRUE)*_FV(Table1[[#This Row],[Company]],"Shares outstanding",TRUE)</f>
        <v>351753380.14420241</v>
      </c>
      <c r="P455" s="7">
        <f>(_FV(Table1[[#This Row],[Company]],"Price")-_FV(Table1[[#This Row],[Company]],"52 week low",TRUE))/_FV(Table1[[#This Row],[Company]],"Price",TRUE)</f>
        <v>0.13982693119459688</v>
      </c>
      <c r="Q455" s="3">
        <f>_FV(Table1[[#This Row],[Company]],"52 week low",TRUE)</f>
        <v>163.02000000000001</v>
      </c>
      <c r="R455" s="3">
        <f>_FV(Table1[[#This Row],[Company]],"Low")</f>
        <v>186.03</v>
      </c>
      <c r="S455" s="14">
        <f>_FV(Table1[[#This Row],[Company]],"Price")</f>
        <v>189.52</v>
      </c>
      <c r="T455" s="3">
        <f>_FV(Table1[[#This Row],[Company]],"High")</f>
        <v>189.93</v>
      </c>
      <c r="U455" s="3">
        <f>_FV(Table1[[#This Row],[Company]],"52 week high",TRUE)</f>
        <v>227.13</v>
      </c>
      <c r="V455" s="7">
        <f>(_FV(Table1[[#This Row],[Company]],"52 week high",TRUE)-_FV(Table1[[#This Row],[Company]],"Price"))/_FV(Table1[[#This Row],[Company]],"Price",TRUE)</f>
        <v>0.19844871253693533</v>
      </c>
      <c r="W455" s="7">
        <f>((_FV(Table1[[#This Row],[Company]],"Price")-_FV(Table1[[#This Row],[Company]],"52 week low",TRUE))/(Table1[year range]*_FV(Table1[[#This Row],[Company]],"Price")))</f>
        <v>0.4133520511620653</v>
      </c>
      <c r="X455" s="7">
        <f>((_FV(Table1[[#This Row],[Company]],"Price")-_FV(Table1[[#This Row],[Company]],"Low",TRUE))/(_FV(Table1[[#This Row],[Company]],"High",TRUE)-_FV(Table1[[#This Row],[Company]],"Low",TRUE)))</f>
        <v>0.89487179487179591</v>
      </c>
      <c r="Y455" s="3">
        <f>_FV(Table1[[#This Row],[Company]],"Previous close",TRUE)</f>
        <v>188.08</v>
      </c>
      <c r="Z455" s="17">
        <f>_FV(Table1[[#This Row],[Company]],"Change")</f>
        <v>1.44</v>
      </c>
      <c r="AA455" s="3">
        <f>_FV(Table1[[#This Row],[Company]],"Open")</f>
        <v>188.67</v>
      </c>
      <c r="AB455" s="1">
        <v>0.18115400000000001</v>
      </c>
      <c r="AC455" s="6">
        <f>_FV(Table1[[#This Row],[Company]],"Volume")</f>
        <v>1150536</v>
      </c>
      <c r="AD455" s="6">
        <f>_FV(Table1[[#This Row],[Company]],"Volume average",TRUE)</f>
        <v>2066588.171875</v>
      </c>
      <c r="AE455" s="1" t="str">
        <f>_FV(Table1[[#This Row],[Company]],"Year founded",TRUE)</f>
        <v>1981</v>
      </c>
      <c r="AF455" s="6">
        <f>_FV(Table1[[#This Row],[Company]],"Shares outstanding",TRUE)</f>
        <v>244283277.69784099</v>
      </c>
      <c r="AG455" s="1" t="str">
        <f>_FV(Table1[[#This Row],[Company]],"Exchange")</f>
        <v>NYSE</v>
      </c>
      <c r="AH455" s="1" t="str">
        <f>_FV(Table1[[#This Row],[Company]],"Industry")</f>
        <v>Healthcare Plans</v>
      </c>
    </row>
    <row r="456" spans="1:34" ht="16.5" x14ac:dyDescent="0.25">
      <c r="A456" s="1">
        <v>459</v>
      </c>
      <c r="B456" s="2" t="e" vm="460">
        <v>#VALUE!</v>
      </c>
      <c r="C456" s="1" t="str">
        <f>_FV(Table1[[#This Row],[Company]],"Ticker symbol",TRUE)</f>
        <v>HBI</v>
      </c>
      <c r="D456" s="5">
        <f>_FV(Table1[[#This Row],[Company]],"P/E",TRUE)</f>
        <v>151.515152</v>
      </c>
      <c r="E456" s="5">
        <f>_FV(Table1[[#This Row],[Company]],"Beta")</f>
        <v>0.55133399999999999</v>
      </c>
      <c r="F456" s="7">
        <f>ABS(_FV(Table1[[#This Row],[Company]],"Change (%)",TRUE)/_FV(Table1[[#This Row],[Company]],"Beta"))</f>
        <v>1.3944360405851989E-2</v>
      </c>
      <c r="G456" s="7">
        <f>_FV(Table1[[#This Row],[Company]],"Change (%)",TRUE)</f>
        <v>7.6880000000000004E-3</v>
      </c>
      <c r="H456" s="7">
        <f>_FV(Table1[[#This Row],[Company]],"Volume")/_FV(Table1[[#This Row],[Company]],"Volume average",TRUE)</f>
        <v>0.19665524076623694</v>
      </c>
      <c r="I456" s="7">
        <f>(Table1[% volume]/(Table1[[#Totals],[% volume]]))</f>
        <v>0.69544660056466845</v>
      </c>
      <c r="J456" s="7">
        <f>_FV(Table1[[#This Row],[Company]],"Volume")/_FV(Table1[[#This Row],[Company]],"Shares outstanding",TRUE)</f>
        <v>3.393225113160662E-3</v>
      </c>
      <c r="K456" s="7">
        <f>(_FV(Table1[[#This Row],[Company]],"52 week high",TRUE)-_FV(Table1[[#This Row],[Company]],"52 week low",TRUE))/_FV(Table1[[#This Row],[Company]],"Price")</f>
        <v>0.5095367847411445</v>
      </c>
      <c r="L456" s="7">
        <f>(_FV(Table1[[#This Row],[Company]],"High",TRUE)-_FV(Table1[[#This Row],[Company]],"Low",TRUE))/_FV(Table1[[#This Row],[Company]],"Price")</f>
        <v>6.2670299727519583E-3</v>
      </c>
      <c r="M456" s="7">
        <f>(Table1[day range]/Table1[year range])</f>
        <v>1.2299465240641542E-2</v>
      </c>
      <c r="N456" s="9">
        <f>_FV(Table1[[#This Row],[Company]],"Market cap",TRUE)</f>
        <v>6600888315.1099997</v>
      </c>
      <c r="O456" s="9">
        <f>_FV(Table1[[#This Row],[Company]],"Previous close",TRUE)*_FV(Table1[[#This Row],[Company]],"Change (%)",TRUE)*_FV(Table1[[#This Row],[Company]],"Shares outstanding",TRUE)</f>
        <v>50747629.366565637</v>
      </c>
      <c r="P456" s="7">
        <f>(_FV(Table1[[#This Row],[Company]],"Price")-_FV(Table1[[#This Row],[Company]],"52 week low",TRUE))/_FV(Table1[[#This Row],[Company]],"Price",TRUE)</f>
        <v>0.10735694822888296</v>
      </c>
      <c r="Q456" s="3">
        <f>_FV(Table1[[#This Row],[Company]],"52 week low",TRUE)</f>
        <v>16.38</v>
      </c>
      <c r="R456" s="3">
        <f>_FV(Table1[[#This Row],[Company]],"Low")</f>
        <v>18.245000000000001</v>
      </c>
      <c r="S456" s="14">
        <f>_FV(Table1[[#This Row],[Company]],"Price")</f>
        <v>18.350000000000001</v>
      </c>
      <c r="T456" s="3">
        <f>_FV(Table1[[#This Row],[Company]],"High")</f>
        <v>18.36</v>
      </c>
      <c r="U456" s="3">
        <f>_FV(Table1[[#This Row],[Company]],"52 week high",TRUE)</f>
        <v>25.73</v>
      </c>
      <c r="V456" s="7">
        <f>(_FV(Table1[[#This Row],[Company]],"52 week high",TRUE)-_FV(Table1[[#This Row],[Company]],"Price"))/_FV(Table1[[#This Row],[Company]],"Price",TRUE)</f>
        <v>0.40217983651226147</v>
      </c>
      <c r="W456" s="7">
        <f>((_FV(Table1[[#This Row],[Company]],"Price")-_FV(Table1[[#This Row],[Company]],"52 week low",TRUE))/(Table1[year range]*_FV(Table1[[#This Row],[Company]],"Price")))</f>
        <v>0.21069518716577562</v>
      </c>
      <c r="X456" s="7">
        <f>((_FV(Table1[[#This Row],[Company]],"Price")-_FV(Table1[[#This Row],[Company]],"Low",TRUE))/(_FV(Table1[[#This Row],[Company]],"High",TRUE)-_FV(Table1[[#This Row],[Company]],"Low",TRUE)))</f>
        <v>0.91304347826088572</v>
      </c>
      <c r="Y456" s="3">
        <f>_FV(Table1[[#This Row],[Company]],"Previous close",TRUE)</f>
        <v>18.21</v>
      </c>
      <c r="Z456" s="17">
        <f>_FV(Table1[[#This Row],[Company]],"Change")</f>
        <v>0.14000000000000001</v>
      </c>
      <c r="AA456" s="3">
        <f>_FV(Table1[[#This Row],[Company]],"Open")</f>
        <v>18.25</v>
      </c>
      <c r="AB456" s="1">
        <v>3.3822999999999999E-2</v>
      </c>
      <c r="AC456" s="6">
        <f>_FV(Table1[[#This Row],[Company]],"Volume")</f>
        <v>1230000</v>
      </c>
      <c r="AD456" s="6">
        <f>_FV(Table1[[#This Row],[Company]],"Volume average",TRUE)</f>
        <v>6254600.6666666698</v>
      </c>
      <c r="AE456" s="1" t="str">
        <f>_FV(Table1[[#This Row],[Company]],"Year founded",TRUE)</f>
        <v>2005</v>
      </c>
      <c r="AF456" s="6">
        <f>_FV(Table1[[#This Row],[Company]],"Shares outstanding",TRUE)</f>
        <v>362487002.47720999</v>
      </c>
      <c r="AG456" s="1" t="str">
        <f>_FV(Table1[[#This Row],[Company]],"Exchange")</f>
        <v>NYSE</v>
      </c>
      <c r="AH456" s="1" t="str">
        <f>_FV(Table1[[#This Row],[Company]],"Industry")</f>
        <v>Apparel Manufacturing</v>
      </c>
    </row>
    <row r="457" spans="1:34" ht="16.5" x14ac:dyDescent="0.25">
      <c r="A457" s="1">
        <v>389</v>
      </c>
      <c r="B457" s="2" t="e" vm="461">
        <v>#VALUE!</v>
      </c>
      <c r="C457" s="1" t="str">
        <f>_FV(Table1[[#This Row],[Company]],"Ticker symbol",TRUE)</f>
        <v>M</v>
      </c>
      <c r="D457" s="5">
        <f>_FV(Table1[[#This Row],[Company]],"P/E",TRUE)</f>
        <v>7.4128980000000002</v>
      </c>
      <c r="E457" s="5">
        <f>_FV(Table1[[#This Row],[Company]],"Beta")</f>
        <v>0.78328699999999996</v>
      </c>
      <c r="F457" s="7">
        <f>ABS(_FV(Table1[[#This Row],[Company]],"Change (%)",TRUE)/_FV(Table1[[#This Row],[Company]],"Beta"))</f>
        <v>1.0024422721173721E-2</v>
      </c>
      <c r="G457" s="7">
        <f>_FV(Table1[[#This Row],[Company]],"Change (%)",TRUE)</f>
        <v>7.8519999999999996E-3</v>
      </c>
      <c r="H457" s="7">
        <f>_FV(Table1[[#This Row],[Company]],"Volume")/_FV(Table1[[#This Row],[Company]],"Volume average",TRUE)</f>
        <v>0.20973187348365929</v>
      </c>
      <c r="I457" s="7">
        <f>(Table1[% volume]/(Table1[[#Totals],[% volume]]))</f>
        <v>0.74169047250385667</v>
      </c>
      <c r="J457" s="7">
        <f>_FV(Table1[[#This Row],[Company]],"Volume")/_FV(Table1[[#This Row],[Company]],"Shares outstanding",TRUE)</f>
        <v>4.5775660736442451E-3</v>
      </c>
      <c r="K457" s="7">
        <f>(_FV(Table1[[#This Row],[Company]],"52 week high",TRUE)-_FV(Table1[[#This Row],[Company]],"52 week low",TRUE))/_FV(Table1[[#This Row],[Company]],"Price")</f>
        <v>0.60128172907765765</v>
      </c>
      <c r="L457" s="7">
        <f>(_FV(Table1[[#This Row],[Company]],"High",TRUE)-_FV(Table1[[#This Row],[Company]],"Low",TRUE))/_FV(Table1[[#This Row],[Company]],"Price")</f>
        <v>1.4576526765518932E-2</v>
      </c>
      <c r="M457" s="7">
        <f>(Table1[day range]/Table1[year range])</f>
        <v>2.4242424242424173E-2</v>
      </c>
      <c r="N457" s="9">
        <f>_FV(Table1[[#This Row],[Company]],"Market cap",TRUE)</f>
        <v>12123087253.620001</v>
      </c>
      <c r="O457" s="9">
        <f>_FV(Table1[[#This Row],[Company]],"Previous close",TRUE)*_FV(Table1[[#This Row],[Company]],"Change (%)",TRUE)*_FV(Table1[[#This Row],[Company]],"Shares outstanding",TRUE)</f>
        <v>95190481.115424395</v>
      </c>
      <c r="P457" s="7">
        <f>(_FV(Table1[[#This Row],[Company]],"Price")-_FV(Table1[[#This Row],[Company]],"52 week low",TRUE))/_FV(Table1[[#This Row],[Company]],"Price",TRUE)</f>
        <v>0.56257853732093488</v>
      </c>
      <c r="Q457" s="3">
        <f>_FV(Table1[[#This Row],[Company]],"52 week low",TRUE)</f>
        <v>17.405000000000001</v>
      </c>
      <c r="R457" s="3">
        <f>_FV(Table1[[#This Row],[Company]],"Low")</f>
        <v>39.4</v>
      </c>
      <c r="S457" s="14">
        <f>_FV(Table1[[#This Row],[Company]],"Price")</f>
        <v>39.79</v>
      </c>
      <c r="T457" s="3">
        <f>_FV(Table1[[#This Row],[Company]],"High")</f>
        <v>39.979999999999997</v>
      </c>
      <c r="U457" s="3">
        <f>_FV(Table1[[#This Row],[Company]],"52 week high",TRUE)</f>
        <v>41.33</v>
      </c>
      <c r="V457" s="7">
        <f>(_FV(Table1[[#This Row],[Company]],"52 week high",TRUE)-_FV(Table1[[#This Row],[Company]],"Price"))/_FV(Table1[[#This Row],[Company]],"Price",TRUE)</f>
        <v>3.8703191756722773E-2</v>
      </c>
      <c r="W457" s="7">
        <f>((_FV(Table1[[#This Row],[Company]],"Price")-_FV(Table1[[#This Row],[Company]],"52 week low",TRUE))/(Table1[year range]*_FV(Table1[[#This Row],[Company]],"Price")))</f>
        <v>0.93563218390804603</v>
      </c>
      <c r="X457" s="7">
        <f>((_FV(Table1[[#This Row],[Company]],"Price")-_FV(Table1[[#This Row],[Company]],"Low",TRUE))/(_FV(Table1[[#This Row],[Company]],"High",TRUE)-_FV(Table1[[#This Row],[Company]],"Low",TRUE)))</f>
        <v>0.67241379310345128</v>
      </c>
      <c r="Y457" s="3">
        <f>_FV(Table1[[#This Row],[Company]],"Previous close",TRUE)</f>
        <v>39.479999999999997</v>
      </c>
      <c r="Z457" s="17">
        <f>_FV(Table1[[#This Row],[Company]],"Change")</f>
        <v>0.31</v>
      </c>
      <c r="AA457" s="3">
        <f>_FV(Table1[[#This Row],[Company]],"Open")</f>
        <v>39.4</v>
      </c>
      <c r="AB457" s="1">
        <v>5.0229999999999997E-2</v>
      </c>
      <c r="AC457" s="6">
        <f>_FV(Table1[[#This Row],[Company]],"Volume")</f>
        <v>1405629</v>
      </c>
      <c r="AD457" s="6">
        <f>_FV(Table1[[#This Row],[Company]],"Volume average",TRUE)</f>
        <v>6702028.53125</v>
      </c>
      <c r="AE457" s="1" t="str">
        <f>_FV(Table1[[#This Row],[Company]],"Year founded",TRUE)</f>
        <v>1985</v>
      </c>
      <c r="AF457" s="6">
        <f>_FV(Table1[[#This Row],[Company]],"Shares outstanding",TRUE)</f>
        <v>307069079.37234098</v>
      </c>
      <c r="AG457" s="1" t="str">
        <f>_FV(Table1[[#This Row],[Company]],"Exchange")</f>
        <v>NYSE</v>
      </c>
      <c r="AH457" s="1" t="str">
        <f>_FV(Table1[[#This Row],[Company]],"Industry")</f>
        <v>Department Stores</v>
      </c>
    </row>
    <row r="458" spans="1:34" ht="16.5" x14ac:dyDescent="0.25">
      <c r="A458" s="1">
        <v>181</v>
      </c>
      <c r="B458" s="2" t="e" vm="462">
        <v>#VALUE!</v>
      </c>
      <c r="C458" s="1" t="str">
        <f>_FV(Table1[[#This Row],[Company]],"Ticker symbol",TRUE)</f>
        <v>FISV</v>
      </c>
      <c r="D458" s="5">
        <f>_FV(Table1[[#This Row],[Company]],"P/E",TRUE)</f>
        <v>22.727273</v>
      </c>
      <c r="E458" s="5">
        <f>_FV(Table1[[#This Row],[Company]],"Beta")</f>
        <v>0.77576999999999996</v>
      </c>
      <c r="F458" s="7">
        <f>ABS(_FV(Table1[[#This Row],[Company]],"Change (%)",TRUE)/_FV(Table1[[#This Row],[Company]],"Beta"))</f>
        <v>1.0537917166170386E-2</v>
      </c>
      <c r="G458" s="7">
        <f>_FV(Table1[[#This Row],[Company]],"Change (%)",TRUE)</f>
        <v>8.175E-3</v>
      </c>
      <c r="H458" s="7">
        <f>_FV(Table1[[#This Row],[Company]],"Volume")/_FV(Table1[[#This Row],[Company]],"Volume average",TRUE)</f>
        <v>0.17804289767419906</v>
      </c>
      <c r="I458" s="7">
        <f>(Table1[% volume]/(Table1[[#Totals],[% volume]]))</f>
        <v>0.62962638300287266</v>
      </c>
      <c r="J458" s="7">
        <f>_FV(Table1[[#This Row],[Company]],"Volume")/_FV(Table1[[#This Row],[Company]],"Shares outstanding",TRUE)</f>
        <v>6.7193268575589811E-4</v>
      </c>
      <c r="K458" s="7">
        <f>(_FV(Table1[[#This Row],[Company]],"52 week high",TRUE)-_FV(Table1[[#This Row],[Company]],"52 week low",TRUE))/_FV(Table1[[#This Row],[Company]],"Price")</f>
        <v>0.236323851203501</v>
      </c>
      <c r="L458" s="7">
        <f>(_FV(Table1[[#This Row],[Company]],"High",TRUE)-_FV(Table1[[#This Row],[Company]],"Low",TRUE))/_FV(Table1[[#This Row],[Company]],"Price")</f>
        <v>8.1091517569828221E-3</v>
      </c>
      <c r="M458" s="7">
        <f>(Table1[day range]/Table1[year range])</f>
        <v>3.4313725490195846E-2</v>
      </c>
      <c r="N458" s="9">
        <f>_FV(Table1[[#This Row],[Company]],"Market cap",TRUE)</f>
        <v>31430441036.279999</v>
      </c>
      <c r="O458" s="9">
        <f>_FV(Table1[[#This Row],[Company]],"Previous close",TRUE)*_FV(Table1[[#This Row],[Company]],"Change (%)",TRUE)*_FV(Table1[[#This Row],[Company]],"Shares outstanding",TRUE)</f>
        <v>256943855.47158885</v>
      </c>
      <c r="P458" s="7">
        <f>(_FV(Table1[[#This Row],[Company]],"Price")-_FV(Table1[[#This Row],[Company]],"52 week low",TRUE))/_FV(Table1[[#This Row],[Company]],"Price",TRUE)</f>
        <v>0.22963058308662629</v>
      </c>
      <c r="Q458" s="3">
        <f>_FV(Table1[[#This Row],[Company]],"52 week low",TRUE)</f>
        <v>59.85</v>
      </c>
      <c r="R458" s="3">
        <f>_FV(Table1[[#This Row],[Company]],"Low")</f>
        <v>77</v>
      </c>
      <c r="S458" s="14">
        <f>_FV(Table1[[#This Row],[Company]],"Price")</f>
        <v>77.69</v>
      </c>
      <c r="T458" s="3">
        <f>_FV(Table1[[#This Row],[Company]],"High")</f>
        <v>77.63</v>
      </c>
      <c r="U458" s="3">
        <f>_FV(Table1[[#This Row],[Company]],"52 week high",TRUE)</f>
        <v>78.209999999999994</v>
      </c>
      <c r="V458" s="7">
        <f>(_FV(Table1[[#This Row],[Company]],"52 week high",TRUE)-_FV(Table1[[#This Row],[Company]],"Price"))/_FV(Table1[[#This Row],[Company]],"Price",TRUE)</f>
        <v>6.6932681168747074E-3</v>
      </c>
      <c r="W458" s="7">
        <f>((_FV(Table1[[#This Row],[Company]],"Price")-_FV(Table1[[#This Row],[Company]],"52 week low",TRUE))/(Table1[year range]*_FV(Table1[[#This Row],[Company]],"Price")))</f>
        <v>0.97167755991285421</v>
      </c>
      <c r="X458" s="7">
        <f>((_FV(Table1[[#This Row],[Company]],"Price")-_FV(Table1[[#This Row],[Company]],"Low",TRUE))/(_FV(Table1[[#This Row],[Company]],"High",TRUE)-_FV(Table1[[#This Row],[Company]],"Low",TRUE)))</f>
        <v>1.0952380952380996</v>
      </c>
      <c r="Y458" s="3">
        <f>_FV(Table1[[#This Row],[Company]],"Previous close",TRUE)</f>
        <v>77.06</v>
      </c>
      <c r="Z458" s="17">
        <f>_FV(Table1[[#This Row],[Company]],"Change")</f>
        <v>0.63</v>
      </c>
      <c r="AA458" s="3">
        <f>_FV(Table1[[#This Row],[Company]],"Open")</f>
        <v>77.180000000000007</v>
      </c>
      <c r="AB458" s="1">
        <v>0.131304</v>
      </c>
      <c r="AC458" s="6">
        <f>_FV(Table1[[#This Row],[Company]],"Volume")</f>
        <v>274061</v>
      </c>
      <c r="AD458" s="6">
        <f>_FV(Table1[[#This Row],[Company]],"Volume average",TRUE)</f>
        <v>1539297.57142857</v>
      </c>
      <c r="AE458" s="1" t="str">
        <f>_FV(Table1[[#This Row],[Company]],"Year founded",TRUE)</f>
        <v>1984</v>
      </c>
      <c r="AF458" s="6">
        <f>_FV(Table1[[#This Row],[Company]],"Shares outstanding",TRUE)</f>
        <v>407869725.36049801</v>
      </c>
      <c r="AG458" s="1" t="str">
        <f>_FV(Table1[[#This Row],[Company]],"Exchange")</f>
        <v>NASDAQ</v>
      </c>
      <c r="AH458" s="1" t="str">
        <f>_FV(Table1[[#This Row],[Company]],"Industry")</f>
        <v>Business Services</v>
      </c>
    </row>
    <row r="459" spans="1:34" ht="16.5" x14ac:dyDescent="0.25">
      <c r="A459" s="1">
        <v>213</v>
      </c>
      <c r="B459" s="2" t="e" vm="463">
        <v>#VALUE!</v>
      </c>
      <c r="C459" s="1" t="str">
        <f>_FV(Table1[[#This Row],[Company]],"Ticker symbol",TRUE)</f>
        <v>ORLY</v>
      </c>
      <c r="D459" s="5">
        <f>_FV(Table1[[#This Row],[Company]],"P/E",TRUE)</f>
        <v>23.474177999999998</v>
      </c>
      <c r="E459" s="5">
        <f>_FV(Table1[[#This Row],[Company]],"Beta")</f>
        <v>0.96176399999999995</v>
      </c>
      <c r="F459" s="7">
        <f>ABS(_FV(Table1[[#This Row],[Company]],"Change (%)",TRUE)/_FV(Table1[[#This Row],[Company]],"Beta"))</f>
        <v>8.695480388120163E-3</v>
      </c>
      <c r="G459" s="7">
        <f>_FV(Table1[[#This Row],[Company]],"Change (%)",TRUE)</f>
        <v>8.3630000000000006E-3</v>
      </c>
      <c r="H459" s="7">
        <f>_FV(Table1[[#This Row],[Company]],"Volume")/_FV(Table1[[#This Row],[Company]],"Volume average",TRUE)</f>
        <v>0.30159708428901716</v>
      </c>
      <c r="I459" s="7">
        <f>(Table1[% volume]/(Table1[[#Totals],[% volume]]))</f>
        <v>1.0665602716295526</v>
      </c>
      <c r="J459" s="7">
        <f>_FV(Table1[[#This Row],[Company]],"Volume")/_FV(Table1[[#This Row],[Company]],"Shares outstanding",TRUE)</f>
        <v>2.4948090106348725E-3</v>
      </c>
      <c r="K459" s="7">
        <f>(_FV(Table1[[#This Row],[Company]],"52 week high",TRUE)-_FV(Table1[[#This Row],[Company]],"52 week low",TRUE))/_FV(Table1[[#This Row],[Company]],"Price")</f>
        <v>0.42108569992460426</v>
      </c>
      <c r="L459" s="7">
        <f>(_FV(Table1[[#This Row],[Company]],"High",TRUE)-_FV(Table1[[#This Row],[Company]],"Low",TRUE))/_FV(Table1[[#This Row],[Company]],"Price")</f>
        <v>1.4765016335762719E-2</v>
      </c>
      <c r="M459" s="7">
        <f>(Table1[day range]/Table1[year range])</f>
        <v>3.5064159952252968E-2</v>
      </c>
      <c r="N459" s="9">
        <f>_FV(Table1[[#This Row],[Company]],"Market cap",TRUE)</f>
        <v>25790562999.299999</v>
      </c>
      <c r="O459" s="9">
        <f>_FV(Table1[[#This Row],[Company]],"Previous close",TRUE)*_FV(Table1[[#This Row],[Company]],"Change (%)",TRUE)*_FV(Table1[[#This Row],[Company]],"Shares outstanding",TRUE)</f>
        <v>215686478.36314601</v>
      </c>
      <c r="P459" s="7">
        <f>(_FV(Table1[[#This Row],[Company]],"Price")-_FV(Table1[[#This Row],[Company]],"52 week low",TRUE))/_FV(Table1[[#This Row],[Company]],"Price",TRUE)</f>
        <v>0.4131063081176175</v>
      </c>
      <c r="Q459" s="3">
        <f>_FV(Table1[[#This Row],[Company]],"52 week low",TRUE)</f>
        <v>186.82</v>
      </c>
      <c r="R459" s="3">
        <f>_FV(Table1[[#This Row],[Company]],"Low")</f>
        <v>316.31</v>
      </c>
      <c r="S459" s="14">
        <f>_FV(Table1[[#This Row],[Company]],"Price")</f>
        <v>318.32</v>
      </c>
      <c r="T459" s="3">
        <f>_FV(Table1[[#This Row],[Company]],"High")</f>
        <v>321.01</v>
      </c>
      <c r="U459" s="3">
        <f>_FV(Table1[[#This Row],[Company]],"52 week high",TRUE)</f>
        <v>320.86</v>
      </c>
      <c r="V459" s="7">
        <f>(_FV(Table1[[#This Row],[Company]],"52 week high",TRUE)-_FV(Table1[[#This Row],[Company]],"Price"))/_FV(Table1[[#This Row],[Company]],"Price",TRUE)</f>
        <v>7.9793918069867437E-3</v>
      </c>
      <c r="W459" s="7">
        <f>((_FV(Table1[[#This Row],[Company]],"Price")-_FV(Table1[[#This Row],[Company]],"52 week low",TRUE))/(Table1[year range]*_FV(Table1[[#This Row],[Company]],"Price")))</f>
        <v>0.9810504327066546</v>
      </c>
      <c r="X459" s="7">
        <f>((_FV(Table1[[#This Row],[Company]],"Price")-_FV(Table1[[#This Row],[Company]],"Low",TRUE))/(_FV(Table1[[#This Row],[Company]],"High",TRUE)-_FV(Table1[[#This Row],[Company]],"Low",TRUE)))</f>
        <v>0.42765957446808422</v>
      </c>
      <c r="Y459" s="3">
        <f>_FV(Table1[[#This Row],[Company]],"Previous close",TRUE)</f>
        <v>315.68</v>
      </c>
      <c r="Z459" s="17">
        <f>_FV(Table1[[#This Row],[Company]],"Change")</f>
        <v>2.64</v>
      </c>
      <c r="AA459" s="3">
        <f>_FV(Table1[[#This Row],[Company]],"Open")</f>
        <v>316.39</v>
      </c>
      <c r="AB459" s="1">
        <v>0.10334699999999999</v>
      </c>
      <c r="AC459" s="6">
        <f>_FV(Table1[[#This Row],[Company]],"Volume")</f>
        <v>203822</v>
      </c>
      <c r="AD459" s="6">
        <f>_FV(Table1[[#This Row],[Company]],"Volume average",TRUE)</f>
        <v>675808.92063492106</v>
      </c>
      <c r="AE459" s="1" t="str">
        <f>_FV(Table1[[#This Row],[Company]],"Year founded",TRUE)</f>
        <v>1957</v>
      </c>
      <c r="AF459" s="6">
        <f>_FV(Table1[[#This Row],[Company]],"Shares outstanding",TRUE)</f>
        <v>81698438.289723799</v>
      </c>
      <c r="AG459" s="1" t="str">
        <f>_FV(Table1[[#This Row],[Company]],"Exchange")</f>
        <v>NASDAQ</v>
      </c>
      <c r="AH459" s="1" t="str">
        <f>_FV(Table1[[#This Row],[Company]],"Industry")</f>
        <v>Specialty Retail</v>
      </c>
    </row>
    <row r="460" spans="1:34" ht="16.5" x14ac:dyDescent="0.25">
      <c r="A460" s="1">
        <v>172</v>
      </c>
      <c r="B460" s="2" t="e" vm="464">
        <v>#VALUE!</v>
      </c>
      <c r="C460" s="1" t="str">
        <f>_FV(Table1[[#This Row],[Company]],"Ticker symbol",TRUE)</f>
        <v>ROST</v>
      </c>
      <c r="D460" s="5">
        <f>_FV(Table1[[#This Row],[Company]],"P/E",TRUE)</f>
        <v>23.364485999999999</v>
      </c>
      <c r="E460" s="5">
        <f>_FV(Table1[[#This Row],[Company]],"Beta")</f>
        <v>1.0670230000000001</v>
      </c>
      <c r="F460" s="7">
        <f>ABS(_FV(Table1[[#This Row],[Company]],"Change (%)",TRUE)/_FV(Table1[[#This Row],[Company]],"Beta"))</f>
        <v>8.0551215859451953E-3</v>
      </c>
      <c r="G460" s="7">
        <f>_FV(Table1[[#This Row],[Company]],"Change (%)",TRUE)</f>
        <v>8.5950000000000002E-3</v>
      </c>
      <c r="H460" s="7">
        <f>_FV(Table1[[#This Row],[Company]],"Volume")/_FV(Table1[[#This Row],[Company]],"Volume average",TRUE)</f>
        <v>0.15435407911769716</v>
      </c>
      <c r="I460" s="7">
        <f>(Table1[% volume]/(Table1[[#Totals],[% volume]]))</f>
        <v>0.54585384649521151</v>
      </c>
      <c r="J460" s="7">
        <f>_FV(Table1[[#This Row],[Company]],"Volume")/_FV(Table1[[#This Row],[Company]],"Shares outstanding",TRUE)</f>
        <v>1.0368964828150089E-3</v>
      </c>
      <c r="K460" s="7">
        <f>(_FV(Table1[[#This Row],[Company]],"52 week high",TRUE)-_FV(Table1[[#This Row],[Company]],"52 week low",TRUE))/_FV(Table1[[#This Row],[Company]],"Price")</f>
        <v>0.42095487818201677</v>
      </c>
      <c r="L460" s="7">
        <f>(_FV(Table1[[#This Row],[Company]],"High",TRUE)-_FV(Table1[[#This Row],[Company]],"Low",TRUE))/_FV(Table1[[#This Row],[Company]],"Price")</f>
        <v>7.1014967770130629E-3</v>
      </c>
      <c r="M460" s="7">
        <f>(Table1[day range]/Table1[year range])</f>
        <v>1.6869971450817693E-2</v>
      </c>
      <c r="N460" s="9">
        <f>_FV(Table1[[#This Row],[Company]],"Market cap",TRUE)</f>
        <v>34400746932</v>
      </c>
      <c r="O460" s="9">
        <f>_FV(Table1[[#This Row],[Company]],"Previous close",TRUE)*_FV(Table1[[#This Row],[Company]],"Change (%)",TRUE)*_FV(Table1[[#This Row],[Company]],"Shares outstanding",TRUE)</f>
        <v>295674419.88053995</v>
      </c>
      <c r="P460" s="7">
        <f>(_FV(Table1[[#This Row],[Company]],"Price")-_FV(Table1[[#This Row],[Company]],"52 week low",TRUE))/_FV(Table1[[#This Row],[Company]],"Price",TRUE)</f>
        <v>0.42259368513055828</v>
      </c>
      <c r="Q460" s="3">
        <f>_FV(Table1[[#This Row],[Company]],"52 week low",TRUE)</f>
        <v>52.85</v>
      </c>
      <c r="R460" s="3">
        <f>_FV(Table1[[#This Row],[Company]],"Low")</f>
        <v>90.78</v>
      </c>
      <c r="S460" s="14">
        <f>_FV(Table1[[#This Row],[Company]],"Price")</f>
        <v>91.53</v>
      </c>
      <c r="T460" s="3">
        <f>_FV(Table1[[#This Row],[Company]],"High")</f>
        <v>91.43</v>
      </c>
      <c r="U460" s="3">
        <f>_FV(Table1[[#This Row],[Company]],"52 week high",TRUE)</f>
        <v>91.38</v>
      </c>
      <c r="V460" s="7">
        <f>(_FV(Table1[[#This Row],[Company]],"52 week high",TRUE)-_FV(Table1[[#This Row],[Company]],"Price"))/_FV(Table1[[#This Row],[Company]],"Price",TRUE)</f>
        <v>-1.638806948541524E-3</v>
      </c>
      <c r="W460" s="7">
        <f>((_FV(Table1[[#This Row],[Company]],"Price")-_FV(Table1[[#This Row],[Company]],"52 week low",TRUE))/(Table1[year range]*_FV(Table1[[#This Row],[Company]],"Price")))</f>
        <v>1.0038930703348041</v>
      </c>
      <c r="X460" s="7">
        <f>((_FV(Table1[[#This Row],[Company]],"Price")-_FV(Table1[[#This Row],[Company]],"Low",TRUE))/(_FV(Table1[[#This Row],[Company]],"High",TRUE)-_FV(Table1[[#This Row],[Company]],"Low",TRUE)))</f>
        <v>1.1538461538461438</v>
      </c>
      <c r="Y460" s="3">
        <f>_FV(Table1[[#This Row],[Company]],"Previous close",TRUE)</f>
        <v>90.75</v>
      </c>
      <c r="Z460" s="17">
        <f>_FV(Table1[[#This Row],[Company]],"Change")</f>
        <v>0.78</v>
      </c>
      <c r="AA460" s="3">
        <f>_FV(Table1[[#This Row],[Company]],"Open")</f>
        <v>90.78</v>
      </c>
      <c r="AB460" s="1">
        <v>0.138457</v>
      </c>
      <c r="AC460" s="6">
        <f>_FV(Table1[[#This Row],[Company]],"Volume")</f>
        <v>393058</v>
      </c>
      <c r="AD460" s="6">
        <f>_FV(Table1[[#This Row],[Company]],"Volume average",TRUE)</f>
        <v>2546469.7936507901</v>
      </c>
      <c r="AE460" s="1" t="str">
        <f>_FV(Table1[[#This Row],[Company]],"Year founded",TRUE)</f>
        <v>1957</v>
      </c>
      <c r="AF460" s="6">
        <f>_FV(Table1[[#This Row],[Company]],"Shares outstanding",TRUE)</f>
        <v>379071591.53719002</v>
      </c>
      <c r="AG460" s="1" t="str">
        <f>_FV(Table1[[#This Row],[Company]],"Exchange")</f>
        <v>NASDAQ</v>
      </c>
      <c r="AH460" s="1" t="str">
        <f>_FV(Table1[[#This Row],[Company]],"Industry")</f>
        <v>Apparel Stores</v>
      </c>
    </row>
    <row r="461" spans="1:34" ht="16.5" x14ac:dyDescent="0.25">
      <c r="A461" s="1">
        <v>268</v>
      </c>
      <c r="B461" s="2" t="e" vm="465">
        <v>#VALUE!</v>
      </c>
      <c r="C461" s="1" t="str">
        <f>_FV(Table1[[#This Row],[Company]],"Ticker symbol",TRUE)</f>
        <v>CERN</v>
      </c>
      <c r="D461" s="5">
        <f>_FV(Table1[[#This Row],[Company]],"P/E",TRUE)</f>
        <v>26.809650999999999</v>
      </c>
      <c r="E461" s="5">
        <f>_FV(Table1[[#This Row],[Company]],"Beta")</f>
        <v>0.99610900000000002</v>
      </c>
      <c r="F461" s="7">
        <f>ABS(_FV(Table1[[#This Row],[Company]],"Change (%)",TRUE)/_FV(Table1[[#This Row],[Company]],"Beta"))</f>
        <v>8.6797729967302787E-3</v>
      </c>
      <c r="G461" s="7">
        <f>_FV(Table1[[#This Row],[Company]],"Change (%)",TRUE)</f>
        <v>8.6460000000000009E-3</v>
      </c>
      <c r="H461" s="7">
        <f>_FV(Table1[[#This Row],[Company]],"Volume")/_FV(Table1[[#This Row],[Company]],"Volume average",TRUE)</f>
        <v>0.33721566130848957</v>
      </c>
      <c r="I461" s="7">
        <f>(Table1[% volume]/(Table1[[#Totals],[% volume]]))</f>
        <v>1.1925209030809556</v>
      </c>
      <c r="J461" s="7">
        <f>_FV(Table1[[#This Row],[Company]],"Volume")/_FV(Table1[[#This Row],[Company]],"Shares outstanding",TRUE)</f>
        <v>1.7945622634832428E-3</v>
      </c>
      <c r="K461" s="7">
        <f>(_FV(Table1[[#This Row],[Company]],"52 week high",TRUE)-_FV(Table1[[#This Row],[Company]],"52 week low",TRUE))/_FV(Table1[[#This Row],[Company]],"Price")</f>
        <v>0.32796992481203013</v>
      </c>
      <c r="L461" s="7">
        <f>(_FV(Table1[[#This Row],[Company]],"High",TRUE)-_FV(Table1[[#This Row],[Company]],"Low",TRUE))/_FV(Table1[[#This Row],[Company]],"Price")</f>
        <v>1.4285714285714329E-2</v>
      </c>
      <c r="M461" s="7">
        <f>(Table1[day range]/Table1[year range])</f>
        <v>4.3558000917010668E-2</v>
      </c>
      <c r="N461" s="9">
        <f>_FV(Table1[[#This Row],[Company]],"Market cap",TRUE)</f>
        <v>21859050409.240002</v>
      </c>
      <c r="O461" s="9">
        <f>_FV(Table1[[#This Row],[Company]],"Previous close",TRUE)*_FV(Table1[[#This Row],[Company]],"Change (%)",TRUE)*_FV(Table1[[#This Row],[Company]],"Shares outstanding",TRUE)</f>
        <v>188993349.83828887</v>
      </c>
      <c r="P461" s="7">
        <f>(_FV(Table1[[#This Row],[Company]],"Price")-_FV(Table1[[#This Row],[Company]],"52 week low",TRUE))/_FV(Table1[[#This Row],[Company]],"Price",TRUE)</f>
        <v>0.21729323308270682</v>
      </c>
      <c r="Q461" s="3">
        <f>_FV(Table1[[#This Row],[Company]],"52 week low",TRUE)</f>
        <v>52.05</v>
      </c>
      <c r="R461" s="3">
        <f>_FV(Table1[[#This Row],[Company]],"Low")</f>
        <v>65.599999999999994</v>
      </c>
      <c r="S461" s="14">
        <f>_FV(Table1[[#This Row],[Company]],"Price")</f>
        <v>66.5</v>
      </c>
      <c r="T461" s="3">
        <f>_FV(Table1[[#This Row],[Company]],"High")</f>
        <v>66.55</v>
      </c>
      <c r="U461" s="3">
        <f>_FV(Table1[[#This Row],[Company]],"52 week high",TRUE)</f>
        <v>73.86</v>
      </c>
      <c r="V461" s="7">
        <f>(_FV(Table1[[#This Row],[Company]],"52 week high",TRUE)-_FV(Table1[[#This Row],[Company]],"Price"))/_FV(Table1[[#This Row],[Company]],"Price",TRUE)</f>
        <v>0.1106766917293233</v>
      </c>
      <c r="W461" s="7">
        <f>((_FV(Table1[[#This Row],[Company]],"Price")-_FV(Table1[[#This Row],[Company]],"52 week low",TRUE))/(Table1[year range]*_FV(Table1[[#This Row],[Company]],"Price")))</f>
        <v>0.66254011921137101</v>
      </c>
      <c r="X461" s="7">
        <f>((_FV(Table1[[#This Row],[Company]],"Price")-_FV(Table1[[#This Row],[Company]],"Low",TRUE))/(_FV(Table1[[#This Row],[Company]],"High",TRUE)-_FV(Table1[[#This Row],[Company]],"Low",TRUE)))</f>
        <v>0.94736842105263475</v>
      </c>
      <c r="Y461" s="3">
        <f>_FV(Table1[[#This Row],[Company]],"Previous close",TRUE)</f>
        <v>65.930000000000007</v>
      </c>
      <c r="Z461" s="17">
        <f>_FV(Table1[[#This Row],[Company]],"Change")</f>
        <v>0.56999999999999995</v>
      </c>
      <c r="AA461" s="3">
        <f>_FV(Table1[[#This Row],[Company]],"Open")</f>
        <v>65.75</v>
      </c>
      <c r="AB461" s="1">
        <v>8.0231999999999998E-2</v>
      </c>
      <c r="AC461" s="6">
        <f>_FV(Table1[[#This Row],[Company]],"Volume")</f>
        <v>594986</v>
      </c>
      <c r="AD461" s="6">
        <f>_FV(Table1[[#This Row],[Company]],"Volume average",TRUE)</f>
        <v>1764407.96875</v>
      </c>
      <c r="AE461" s="1" t="str">
        <f>_FV(Table1[[#This Row],[Company]],"Year founded",TRUE)</f>
        <v>1980</v>
      </c>
      <c r="AF461" s="6">
        <f>_FV(Table1[[#This Row],[Company]],"Shares outstanding",TRUE)</f>
        <v>331549376.751706</v>
      </c>
      <c r="AG461" s="1" t="str">
        <f>_FV(Table1[[#This Row],[Company]],"Exchange")</f>
        <v>NASDAQ</v>
      </c>
      <c r="AH461" s="1" t="str">
        <f>_FV(Table1[[#This Row],[Company]],"Industry")</f>
        <v>Health Information Services</v>
      </c>
    </row>
    <row r="462" spans="1:34" ht="16.5" x14ac:dyDescent="0.25">
      <c r="A462" s="1">
        <v>199</v>
      </c>
      <c r="B462" s="2" t="e" vm="466">
        <v>#VALUE!</v>
      </c>
      <c r="C462" s="1" t="str">
        <f>_FV(Table1[[#This Row],[Company]],"Ticker symbol",TRUE)</f>
        <v>CNC</v>
      </c>
      <c r="D462" s="5">
        <f>_FV(Table1[[#This Row],[Company]],"P/E",TRUE)</f>
        <v>23.094688000000001</v>
      </c>
      <c r="E462" s="5">
        <f>_FV(Table1[[#This Row],[Company]],"Beta")</f>
        <v>0.78245399999999998</v>
      </c>
      <c r="F462" s="7">
        <f>ABS(_FV(Table1[[#This Row],[Company]],"Change (%)",TRUE)/_FV(Table1[[#This Row],[Company]],"Beta"))</f>
        <v>1.1201936471664788E-2</v>
      </c>
      <c r="G462" s="7">
        <f>_FV(Table1[[#This Row],[Company]],"Change (%)",TRUE)</f>
        <v>8.7650000000000002E-3</v>
      </c>
      <c r="H462" s="7">
        <f>_FV(Table1[[#This Row],[Company]],"Volume")/_FV(Table1[[#This Row],[Company]],"Volume average",TRUE)</f>
        <v>0.12325111491919886</v>
      </c>
      <c r="I462" s="7">
        <f>(Table1[% volume]/(Table1[[#Totals],[% volume]]))</f>
        <v>0.43586211357698113</v>
      </c>
      <c r="J462" s="7">
        <f>_FV(Table1[[#This Row],[Company]],"Volume")/_FV(Table1[[#This Row],[Company]],"Shares outstanding",TRUE)</f>
        <v>8.3544149785495434E-4</v>
      </c>
      <c r="K462" s="7">
        <f>(_FV(Table1[[#This Row],[Company]],"52 week high",TRUE)-_FV(Table1[[#This Row],[Company]],"52 week low",TRUE))/_FV(Table1[[#This Row],[Company]],"Price")</f>
        <v>0.40960864485981302</v>
      </c>
      <c r="L462" s="7">
        <f>(_FV(Table1[[#This Row],[Company]],"High",TRUE)-_FV(Table1[[#This Row],[Company]],"Low",TRUE))/_FV(Table1[[#This Row],[Company]],"Price")</f>
        <v>9.7108644859811924E-3</v>
      </c>
      <c r="M462" s="7">
        <f>(Table1[day range]/Table1[year range])</f>
        <v>2.3707664884135192E-2</v>
      </c>
      <c r="N462" s="9">
        <f>_FV(Table1[[#This Row],[Company]],"Market cap",TRUE)</f>
        <v>28089375426.349998</v>
      </c>
      <c r="O462" s="9">
        <f>_FV(Table1[[#This Row],[Company]],"Previous close",TRUE)*_FV(Table1[[#This Row],[Company]],"Change (%)",TRUE)*_FV(Table1[[#This Row],[Company]],"Shares outstanding",TRUE)</f>
        <v>246203375.61195788</v>
      </c>
      <c r="P462" s="7">
        <f>(_FV(Table1[[#This Row],[Company]],"Price")-_FV(Table1[[#This Row],[Company]],"52 week low",TRUE))/_FV(Table1[[#This Row],[Company]],"Price",TRUE)</f>
        <v>0.40858644859813087</v>
      </c>
      <c r="Q462" s="3">
        <f>_FV(Table1[[#This Row],[Company]],"52 week low",TRUE)</f>
        <v>81</v>
      </c>
      <c r="R462" s="3">
        <f>_FV(Table1[[#This Row],[Company]],"Low")</f>
        <v>135.77000000000001</v>
      </c>
      <c r="S462" s="14">
        <f>_FV(Table1[[#This Row],[Company]],"Price")</f>
        <v>136.96</v>
      </c>
      <c r="T462" s="3">
        <f>_FV(Table1[[#This Row],[Company]],"High")</f>
        <v>137.1</v>
      </c>
      <c r="U462" s="3">
        <f>_FV(Table1[[#This Row],[Company]],"52 week high",TRUE)</f>
        <v>137.1</v>
      </c>
      <c r="V462" s="7">
        <f>(_FV(Table1[[#This Row],[Company]],"52 week high",TRUE)-_FV(Table1[[#This Row],[Company]],"Price"))/_FV(Table1[[#This Row],[Company]],"Price",TRUE)</f>
        <v>1.0221962616821434E-3</v>
      </c>
      <c r="W462" s="7">
        <f>((_FV(Table1[[#This Row],[Company]],"Price")-_FV(Table1[[#This Row],[Company]],"52 week low",TRUE))/(Table1[year range]*_FV(Table1[[#This Row],[Company]],"Price")))</f>
        <v>0.99750445632798601</v>
      </c>
      <c r="X462" s="7">
        <f>((_FV(Table1[[#This Row],[Company]],"Price")-_FV(Table1[[#This Row],[Company]],"Low",TRUE))/(_FV(Table1[[#This Row],[Company]],"High",TRUE)-_FV(Table1[[#This Row],[Company]],"Low",TRUE)))</f>
        <v>0.89473684210527216</v>
      </c>
      <c r="Y462" s="3">
        <f>_FV(Table1[[#This Row],[Company]],"Previous close",TRUE)</f>
        <v>135.77000000000001</v>
      </c>
      <c r="Z462" s="17">
        <f>_FV(Table1[[#This Row],[Company]],"Change")</f>
        <v>1.19</v>
      </c>
      <c r="AA462" s="3">
        <f>_FV(Table1[[#This Row],[Company]],"Open")</f>
        <v>135.88</v>
      </c>
      <c r="AB462" s="1">
        <v>0.11332</v>
      </c>
      <c r="AC462" s="6">
        <f>_FV(Table1[[#This Row],[Company]],"Volume")</f>
        <v>172844</v>
      </c>
      <c r="AD462" s="6">
        <f>_FV(Table1[[#This Row],[Company]],"Volume average",TRUE)</f>
        <v>1402372.7096774201</v>
      </c>
      <c r="AE462" s="1" t="str">
        <f>_FV(Table1[[#This Row],[Company]],"Year founded",TRUE)</f>
        <v>1993</v>
      </c>
      <c r="AF462" s="6">
        <f>_FV(Table1[[#This Row],[Company]],"Shares outstanding",TRUE)</f>
        <v>206889411.698829</v>
      </c>
      <c r="AG462" s="1" t="str">
        <f>_FV(Table1[[#This Row],[Company]],"Exchange")</f>
        <v>NYSE</v>
      </c>
      <c r="AH462" s="1" t="str">
        <f>_FV(Table1[[#This Row],[Company]],"Industry")</f>
        <v>Healthcare Plans</v>
      </c>
    </row>
    <row r="463" spans="1:34" ht="16.5" x14ac:dyDescent="0.25">
      <c r="A463" s="1">
        <v>406</v>
      </c>
      <c r="B463" s="2" t="e" vm="467">
        <v>#VALUE!</v>
      </c>
      <c r="C463" s="1" t="str">
        <f>_FV(Table1[[#This Row],[Company]],"Ticker symbol",TRUE)</f>
        <v>FFIV</v>
      </c>
      <c r="D463" s="5">
        <f>_FV(Table1[[#This Row],[Company]],"P/E",TRUE)</f>
        <v>24.096385999999999</v>
      </c>
      <c r="E463" s="5">
        <f>_FV(Table1[[#This Row],[Company]],"Beta")</f>
        <v>0.765926</v>
      </c>
      <c r="F463" s="7">
        <f>ABS(_FV(Table1[[#This Row],[Company]],"Change (%)",TRUE)/_FV(Table1[[#This Row],[Company]],"Beta"))</f>
        <v>1.1826207753751669E-2</v>
      </c>
      <c r="G463" s="7">
        <f>_FV(Table1[[#This Row],[Company]],"Change (%)",TRUE)</f>
        <v>9.0580000000000001E-3</v>
      </c>
      <c r="H463" s="7">
        <f>_FV(Table1[[#This Row],[Company]],"Volume")/_FV(Table1[[#This Row],[Company]],"Volume average",TRUE)</f>
        <v>0.18115105483470928</v>
      </c>
      <c r="I463" s="7">
        <f>(Table1[% volume]/(Table1[[#Totals],[% volume]]))</f>
        <v>0.64061799107228079</v>
      </c>
      <c r="J463" s="7">
        <f>_FV(Table1[[#This Row],[Company]],"Volume")/_FV(Table1[[#This Row],[Company]],"Shares outstanding",TRUE)</f>
        <v>1.911914897296145E-3</v>
      </c>
      <c r="K463" s="7">
        <f>(_FV(Table1[[#This Row],[Company]],"52 week high",TRUE)-_FV(Table1[[#This Row],[Company]],"52 week low",TRUE))/_FV(Table1[[#This Row],[Company]],"Price")</f>
        <v>0.38509874326750454</v>
      </c>
      <c r="L463" s="7">
        <f>(_FV(Table1[[#This Row],[Company]],"High",TRUE)-_FV(Table1[[#This Row],[Company]],"Low",TRUE))/_FV(Table1[[#This Row],[Company]],"Price")</f>
        <v>9.4254937163374009E-3</v>
      </c>
      <c r="M463" s="7">
        <f>(Table1[day range]/Table1[year range])</f>
        <v>2.4475524475524157E-2</v>
      </c>
      <c r="N463" s="9">
        <f>_FV(Table1[[#This Row],[Company]],"Market cap",TRUE)</f>
        <v>10794644149.27</v>
      </c>
      <c r="O463" s="9">
        <f>_FV(Table1[[#This Row],[Company]],"Previous close",TRUE)*_FV(Table1[[#This Row],[Company]],"Change (%)",TRUE)*_FV(Table1[[#This Row],[Company]],"Shares outstanding",TRUE)</f>
        <v>97777886.704087719</v>
      </c>
      <c r="P463" s="7">
        <f>(_FV(Table1[[#This Row],[Company]],"Price")-_FV(Table1[[#This Row],[Company]],"52 week low",TRUE))/_FV(Table1[[#This Row],[Company]],"Price",TRUE)</f>
        <v>0.35687836624775587</v>
      </c>
      <c r="Q463" s="3">
        <f>_FV(Table1[[#This Row],[Company]],"52 week low",TRUE)</f>
        <v>114.63</v>
      </c>
      <c r="R463" s="3">
        <f>_FV(Table1[[#This Row],[Company]],"Low")</f>
        <v>176.3</v>
      </c>
      <c r="S463" s="14">
        <f>_FV(Table1[[#This Row],[Company]],"Price")</f>
        <v>178.24</v>
      </c>
      <c r="T463" s="3">
        <f>_FV(Table1[[#This Row],[Company]],"High")</f>
        <v>177.98</v>
      </c>
      <c r="U463" s="3">
        <f>_FV(Table1[[#This Row],[Company]],"52 week high",TRUE)</f>
        <v>183.27</v>
      </c>
      <c r="V463" s="7">
        <f>(_FV(Table1[[#This Row],[Company]],"52 week high",TRUE)-_FV(Table1[[#This Row],[Company]],"Price"))/_FV(Table1[[#This Row],[Company]],"Price",TRUE)</f>
        <v>2.8220377019748659E-2</v>
      </c>
      <c r="W463" s="7">
        <f>((_FV(Table1[[#This Row],[Company]],"Price")-_FV(Table1[[#This Row],[Company]],"52 week low",TRUE))/(Table1[year range]*_FV(Table1[[#This Row],[Company]],"Price")))</f>
        <v>0.92671911421911424</v>
      </c>
      <c r="X463" s="7">
        <f>((_FV(Table1[[#This Row],[Company]],"Price")-_FV(Table1[[#This Row],[Company]],"Low",TRUE))/(_FV(Table1[[#This Row],[Company]],"High",TRUE)-_FV(Table1[[#This Row],[Company]],"Low",TRUE)))</f>
        <v>1.1547619047619182</v>
      </c>
      <c r="Y463" s="3">
        <f>_FV(Table1[[#This Row],[Company]],"Previous close",TRUE)</f>
        <v>176.64</v>
      </c>
      <c r="Z463" s="17">
        <f>_FV(Table1[[#This Row],[Company]],"Change")</f>
        <v>1.6</v>
      </c>
      <c r="AA463" s="3">
        <f>_FV(Table1[[#This Row],[Company]],"Open")</f>
        <v>176.67</v>
      </c>
      <c r="AB463" s="1">
        <v>4.4946E-2</v>
      </c>
      <c r="AC463" s="6">
        <f>_FV(Table1[[#This Row],[Company]],"Volume")</f>
        <v>116839</v>
      </c>
      <c r="AD463" s="6">
        <f>_FV(Table1[[#This Row],[Company]],"Volume average",TRUE)</f>
        <v>644981.06349206402</v>
      </c>
      <c r="AE463" s="1" t="str">
        <f>_FV(Table1[[#This Row],[Company]],"Year founded",TRUE)</f>
        <v>1996</v>
      </c>
      <c r="AF463" s="6">
        <f>_FV(Table1[[#This Row],[Company]],"Shares outstanding",TRUE)</f>
        <v>61110983.634907201</v>
      </c>
      <c r="AG463" s="1" t="str">
        <f>_FV(Table1[[#This Row],[Company]],"Exchange")</f>
        <v>NASDAQ</v>
      </c>
      <c r="AH463" s="1" t="str">
        <f>_FV(Table1[[#This Row],[Company]],"Industry")</f>
        <v>Software - Infrastructure</v>
      </c>
    </row>
    <row r="464" spans="1:34" ht="16.5" x14ac:dyDescent="0.25">
      <c r="A464" s="1">
        <v>92</v>
      </c>
      <c r="B464" s="2" t="e" vm="468">
        <v>#VALUE!</v>
      </c>
      <c r="C464" s="1" t="str">
        <f>_FV(Table1[[#This Row],[Company]],"Ticker symbol",TRUE)</f>
        <v>TJX</v>
      </c>
      <c r="D464" s="5">
        <f>_FV(Table1[[#This Row],[Company]],"P/E",TRUE)</f>
        <v>22.573363000000001</v>
      </c>
      <c r="E464" s="5">
        <f>_FV(Table1[[#This Row],[Company]],"Beta")</f>
        <v>0.64868099999999995</v>
      </c>
      <c r="F464" s="7">
        <f>ABS(_FV(Table1[[#This Row],[Company]],"Change (%)",TRUE)/_FV(Table1[[#This Row],[Company]],"Beta"))</f>
        <v>1.3971428175019772E-2</v>
      </c>
      <c r="G464" s="7">
        <f>_FV(Table1[[#This Row],[Company]],"Change (%)",TRUE)</f>
        <v>9.0629999999999999E-3</v>
      </c>
      <c r="H464" s="7">
        <f>_FV(Table1[[#This Row],[Company]],"Volume")/_FV(Table1[[#This Row],[Company]],"Volume average",TRUE)</f>
        <v>0.23800824117551342</v>
      </c>
      <c r="I464" s="7">
        <f>(Table1[% volume]/(Table1[[#Totals],[% volume]]))</f>
        <v>0.84168630130046573</v>
      </c>
      <c r="J464" s="7">
        <f>_FV(Table1[[#This Row],[Company]],"Volume")/_FV(Table1[[#This Row],[Company]],"Shares outstanding",TRUE)</f>
        <v>1.2319500488094264E-3</v>
      </c>
      <c r="K464" s="7">
        <f>(_FV(Table1[[#This Row],[Company]],"52 week high",TRUE)-_FV(Table1[[#This Row],[Company]],"52 week low",TRUE))/_FV(Table1[[#This Row],[Company]],"Price")</f>
        <v>0.33426994480682387</v>
      </c>
      <c r="L464" s="7">
        <f>(_FV(Table1[[#This Row],[Company]],"High",TRUE)-_FV(Table1[[#This Row],[Company]],"Low",TRUE))/_FV(Table1[[#This Row],[Company]],"Price")</f>
        <v>7.7270446562969991E-3</v>
      </c>
      <c r="M464" s="7">
        <f>(Table1[day range]/Table1[year range])</f>
        <v>2.311618132692873E-2</v>
      </c>
      <c r="N464" s="9">
        <f>_FV(Table1[[#This Row],[Company]],"Market cap",TRUE)</f>
        <v>62163903267.839996</v>
      </c>
      <c r="O464" s="9">
        <f>_FV(Table1[[#This Row],[Company]],"Previous close",TRUE)*_FV(Table1[[#This Row],[Company]],"Change (%)",TRUE)*_FV(Table1[[#This Row],[Company]],"Shares outstanding",TRUE)</f>
        <v>563391455.31643426</v>
      </c>
      <c r="P464" s="7">
        <f>(_FV(Table1[[#This Row],[Company]],"Price")-_FV(Table1[[#This Row],[Company]],"52 week low",TRUE))/_FV(Table1[[#This Row],[Company]],"Price",TRUE)</f>
        <v>0.33326643251379834</v>
      </c>
      <c r="Q464" s="3">
        <f>_FV(Table1[[#This Row],[Company]],"52 week low",TRUE)</f>
        <v>66.44</v>
      </c>
      <c r="R464" s="3">
        <f>_FV(Table1[[#This Row],[Company]],"Low")</f>
        <v>98.98</v>
      </c>
      <c r="S464" s="14">
        <f>_FV(Table1[[#This Row],[Company]],"Price")</f>
        <v>99.65</v>
      </c>
      <c r="T464" s="3">
        <f>_FV(Table1[[#This Row],[Company]],"High")</f>
        <v>99.75</v>
      </c>
      <c r="U464" s="3">
        <f>_FV(Table1[[#This Row],[Company]],"52 week high",TRUE)</f>
        <v>99.75</v>
      </c>
      <c r="V464" s="7">
        <f>(_FV(Table1[[#This Row],[Company]],"52 week high",TRUE)-_FV(Table1[[#This Row],[Company]],"Price"))/_FV(Table1[[#This Row],[Company]],"Price",TRUE)</f>
        <v>1.0035122930255325E-3</v>
      </c>
      <c r="W464" s="7">
        <f>((_FV(Table1[[#This Row],[Company]],"Price")-_FV(Table1[[#This Row],[Company]],"52 week low",TRUE))/(Table1[year range]*_FV(Table1[[#This Row],[Company]],"Price")))</f>
        <v>0.99699789852897047</v>
      </c>
      <c r="X464" s="7">
        <f>((_FV(Table1[[#This Row],[Company]],"Price")-_FV(Table1[[#This Row],[Company]],"Low",TRUE))/(_FV(Table1[[#This Row],[Company]],"High",TRUE)-_FV(Table1[[#This Row],[Company]],"Low",TRUE)))</f>
        <v>0.87012987012987686</v>
      </c>
      <c r="Y464" s="3">
        <f>_FV(Table1[[#This Row],[Company]],"Previous close",TRUE)</f>
        <v>98.754999999999995</v>
      </c>
      <c r="Z464" s="17">
        <f>_FV(Table1[[#This Row],[Company]],"Change")</f>
        <v>0.89500000000000002</v>
      </c>
      <c r="AA464" s="3">
        <f>_FV(Table1[[#This Row],[Company]],"Open")</f>
        <v>99.1</v>
      </c>
      <c r="AB464" s="1">
        <v>0.25498399999999999</v>
      </c>
      <c r="AC464" s="6">
        <f>_FV(Table1[[#This Row],[Company]],"Volume")</f>
        <v>775483</v>
      </c>
      <c r="AD464" s="6">
        <f>_FV(Table1[[#This Row],[Company]],"Volume average",TRUE)</f>
        <v>3258219.1111111101</v>
      </c>
      <c r="AE464" s="1" t="str">
        <f>_FV(Table1[[#This Row],[Company]],"Year founded",TRUE)</f>
        <v>1919</v>
      </c>
      <c r="AF464" s="6">
        <f>_FV(Table1[[#This Row],[Company]],"Shares outstanding",TRUE)</f>
        <v>629476008.99032998</v>
      </c>
      <c r="AG464" s="1" t="str">
        <f>_FV(Table1[[#This Row],[Company]],"Exchange")</f>
        <v>NYSE</v>
      </c>
      <c r="AH464" s="1" t="str">
        <f>_FV(Table1[[#This Row],[Company]],"Industry")</f>
        <v>Apparel Stores</v>
      </c>
    </row>
    <row r="465" spans="1:34" ht="16.5" x14ac:dyDescent="0.25">
      <c r="A465" s="1">
        <v>208</v>
      </c>
      <c r="B465" s="2" t="e" vm="469">
        <v>#VALUE!</v>
      </c>
      <c r="C465" s="1" t="str">
        <f>_FV(Table1[[#This Row],[Company]],"Ticker symbol",TRUE)</f>
        <v>DFS</v>
      </c>
      <c r="D465" s="5">
        <f>_FV(Table1[[#This Row],[Company]],"P/E",TRUE)</f>
        <v>11.587486</v>
      </c>
      <c r="E465" s="5">
        <f>_FV(Table1[[#This Row],[Company]],"Beta")</f>
        <v>1.47783</v>
      </c>
      <c r="F465" s="7">
        <f>ABS(_FV(Table1[[#This Row],[Company]],"Change (%)",TRUE)/_FV(Table1[[#This Row],[Company]],"Beta"))</f>
        <v>6.1495571209137729E-3</v>
      </c>
      <c r="G465" s="7">
        <f>_FV(Table1[[#This Row],[Company]],"Change (%)",TRUE)</f>
        <v>9.0880000000000006E-3</v>
      </c>
      <c r="H465" s="7">
        <f>_FV(Table1[[#This Row],[Company]],"Volume")/_FV(Table1[[#This Row],[Company]],"Volume average",TRUE)</f>
        <v>0.31957730932344414</v>
      </c>
      <c r="I465" s="7">
        <f>(Table1[% volume]/(Table1[[#Totals],[% volume]]))</f>
        <v>1.1301450829412623</v>
      </c>
      <c r="J465" s="7">
        <f>_FV(Table1[[#This Row],[Company]],"Volume")/_FV(Table1[[#This Row],[Company]],"Shares outstanding",TRUE)</f>
        <v>1.8734531437409445E-3</v>
      </c>
      <c r="K465" s="7">
        <f>(_FV(Table1[[#This Row],[Company]],"52 week high",TRUE)-_FV(Table1[[#This Row],[Company]],"52 week low",TRUE))/_FV(Table1[[#This Row],[Company]],"Price")</f>
        <v>0.32357615894039743</v>
      </c>
      <c r="L465" s="7">
        <f>(_FV(Table1[[#This Row],[Company]],"High",TRUE)-_FV(Table1[[#This Row],[Company]],"Low",TRUE))/_FV(Table1[[#This Row],[Company]],"Price")</f>
        <v>1.5152317880794774E-2</v>
      </c>
      <c r="M465" s="7">
        <f>(Table1[day range]/Table1[year range])</f>
        <v>4.6827670896439015E-2</v>
      </c>
      <c r="N465" s="9">
        <f>_FV(Table1[[#This Row],[Company]],"Market cap",TRUE)</f>
        <v>25880979133.099998</v>
      </c>
      <c r="O465" s="9">
        <f>_FV(Table1[[#This Row],[Company]],"Previous close",TRUE)*_FV(Table1[[#This Row],[Company]],"Change (%)",TRUE)*_FV(Table1[[#This Row],[Company]],"Shares outstanding",TRUE)</f>
        <v>235206338.36161289</v>
      </c>
      <c r="P465" s="7">
        <f>(_FV(Table1[[#This Row],[Company]],"Price")-_FV(Table1[[#This Row],[Company]],"52 week low",TRUE))/_FV(Table1[[#This Row],[Company]],"Price",TRUE)</f>
        <v>0.23841059602649006</v>
      </c>
      <c r="Q465" s="3">
        <f>_FV(Table1[[#This Row],[Company]],"52 week low",TRUE)</f>
        <v>57.5</v>
      </c>
      <c r="R465" s="3">
        <f>_FV(Table1[[#This Row],[Company]],"Low")</f>
        <v>74.396000000000001</v>
      </c>
      <c r="S465" s="14">
        <f>_FV(Table1[[#This Row],[Company]],"Price")</f>
        <v>75.5</v>
      </c>
      <c r="T465" s="3">
        <f>_FV(Table1[[#This Row],[Company]],"High")</f>
        <v>75.540000000000006</v>
      </c>
      <c r="U465" s="3">
        <f>_FV(Table1[[#This Row],[Company]],"52 week high",TRUE)</f>
        <v>81.93</v>
      </c>
      <c r="V465" s="7">
        <f>(_FV(Table1[[#This Row],[Company]],"52 week high",TRUE)-_FV(Table1[[#This Row],[Company]],"Price"))/_FV(Table1[[#This Row],[Company]],"Price",TRUE)</f>
        <v>8.5165562913907381E-2</v>
      </c>
      <c r="W465" s="7">
        <f>((_FV(Table1[[#This Row],[Company]],"Price")-_FV(Table1[[#This Row],[Company]],"52 week low",TRUE))/(Table1[year range]*_FV(Table1[[#This Row],[Company]],"Price")))</f>
        <v>0.73679901760130961</v>
      </c>
      <c r="X465" s="7">
        <f>((_FV(Table1[[#This Row],[Company]],"Price")-_FV(Table1[[#This Row],[Company]],"Low",TRUE))/(_FV(Table1[[#This Row],[Company]],"High",TRUE)-_FV(Table1[[#This Row],[Company]],"Low",TRUE)))</f>
        <v>0.96503496503495978</v>
      </c>
      <c r="Y465" s="3">
        <f>_FV(Table1[[#This Row],[Company]],"Previous close",TRUE)</f>
        <v>74.819999999999993</v>
      </c>
      <c r="Z465" s="17">
        <f>_FV(Table1[[#This Row],[Company]],"Change")</f>
        <v>0.68</v>
      </c>
      <c r="AA465" s="3">
        <f>_FV(Table1[[#This Row],[Company]],"Open")</f>
        <v>74.59</v>
      </c>
      <c r="AB465" s="1">
        <v>0.10555299999999999</v>
      </c>
      <c r="AC465" s="6">
        <f>_FV(Table1[[#This Row],[Company]],"Volume")</f>
        <v>648046</v>
      </c>
      <c r="AD465" s="6">
        <f>_FV(Table1[[#This Row],[Company]],"Volume average",TRUE)</f>
        <v>2027822.31746032</v>
      </c>
      <c r="AE465" s="1" t="str">
        <f>_FV(Table1[[#This Row],[Company]],"Year founded",TRUE)</f>
        <v>1960</v>
      </c>
      <c r="AF465" s="6">
        <f>_FV(Table1[[#This Row],[Company]],"Shares outstanding",TRUE)</f>
        <v>345909905.54798198</v>
      </c>
      <c r="AG465" s="1" t="str">
        <f>_FV(Table1[[#This Row],[Company]],"Exchange")</f>
        <v>NYSE</v>
      </c>
      <c r="AH465" s="1" t="str">
        <f>_FV(Table1[[#This Row],[Company]],"Industry")</f>
        <v>Credit Services</v>
      </c>
    </row>
    <row r="466" spans="1:34" ht="16.5" x14ac:dyDescent="0.25">
      <c r="A466" s="1">
        <v>153</v>
      </c>
      <c r="B466" s="2" t="e" vm="470">
        <v>#VALUE!</v>
      </c>
      <c r="C466" s="1" t="str">
        <f>_FV(Table1[[#This Row],[Company]],"Ticker symbol",TRUE)</f>
        <v>FIS</v>
      </c>
      <c r="D466" s="5">
        <f>_FV(Table1[[#This Row],[Company]],"P/E",TRUE)</f>
        <v>24.390243999999999</v>
      </c>
      <c r="E466" s="5">
        <f>_FV(Table1[[#This Row],[Company]],"Beta")</f>
        <v>0.88926700000000003</v>
      </c>
      <c r="F466" s="7">
        <f>ABS(_FV(Table1[[#This Row],[Company]],"Change (%)",TRUE)/_FV(Table1[[#This Row],[Company]],"Beta"))</f>
        <v>1.0265758203104354E-2</v>
      </c>
      <c r="G466" s="7">
        <f>_FV(Table1[[#This Row],[Company]],"Change (%)",TRUE)</f>
        <v>9.129E-3</v>
      </c>
      <c r="H466" s="7">
        <f>_FV(Table1[[#This Row],[Company]],"Volume")/_FV(Table1[[#This Row],[Company]],"Volume average",TRUE)</f>
        <v>0.20664916756936311</v>
      </c>
      <c r="I466" s="7">
        <f>(Table1[% volume]/(Table1[[#Totals],[% volume]]))</f>
        <v>0.73078886957537803</v>
      </c>
      <c r="J466" s="7">
        <f>_FV(Table1[[#This Row],[Company]],"Volume")/_FV(Table1[[#This Row],[Company]],"Shares outstanding",TRUE)</f>
        <v>9.2283080887425818E-4</v>
      </c>
      <c r="K466" s="7">
        <f>(_FV(Table1[[#This Row],[Company]],"52 week high",TRUE)-_FV(Table1[[#This Row],[Company]],"52 week low",TRUE))/_FV(Table1[[#This Row],[Company]],"Price")</f>
        <v>0.19770071617037319</v>
      </c>
      <c r="L466" s="7">
        <f>(_FV(Table1[[#This Row],[Company]],"High",TRUE)-_FV(Table1[[#This Row],[Company]],"Low",TRUE))/_FV(Table1[[#This Row],[Company]],"Price")</f>
        <v>8.9521296645306125E-3</v>
      </c>
      <c r="M466" s="7">
        <f>(Table1[day range]/Table1[year range])</f>
        <v>4.5281220209723E-2</v>
      </c>
      <c r="N466" s="9">
        <f>_FV(Table1[[#This Row],[Company]],"Market cap",TRUE)</f>
        <v>34871432477.699997</v>
      </c>
      <c r="O466" s="9">
        <f>_FV(Table1[[#This Row],[Company]],"Previous close",TRUE)*_FV(Table1[[#This Row],[Company]],"Change (%)",TRUE)*_FV(Table1[[#This Row],[Company]],"Shares outstanding",TRUE)</f>
        <v>318341307.08892363</v>
      </c>
      <c r="P466" s="7">
        <f>(_FV(Table1[[#This Row],[Company]],"Price")-_FV(Table1[[#This Row],[Company]],"52 week low",TRUE))/_FV(Table1[[#This Row],[Company]],"Price",TRUE)</f>
        <v>0.16160949868073884</v>
      </c>
      <c r="Q466" s="3">
        <f>_FV(Table1[[#This Row],[Company]],"52 week low",TRUE)</f>
        <v>88.97</v>
      </c>
      <c r="R466" s="3">
        <f>_FV(Table1[[#This Row],[Company]],"Low")</f>
        <v>105.15</v>
      </c>
      <c r="S466" s="14">
        <f>_FV(Table1[[#This Row],[Company]],"Price")</f>
        <v>106.12</v>
      </c>
      <c r="T466" s="3">
        <f>_FV(Table1[[#This Row],[Company]],"High")</f>
        <v>106.1</v>
      </c>
      <c r="U466" s="3">
        <f>_FV(Table1[[#This Row],[Company]],"52 week high",TRUE)</f>
        <v>109.95</v>
      </c>
      <c r="V466" s="7">
        <f>(_FV(Table1[[#This Row],[Company]],"52 week high",TRUE)-_FV(Table1[[#This Row],[Company]],"Price"))/_FV(Table1[[#This Row],[Company]],"Price",TRUE)</f>
        <v>3.6091217489634356E-2</v>
      </c>
      <c r="W466" s="7">
        <f>((_FV(Table1[[#This Row],[Company]],"Price")-_FV(Table1[[#This Row],[Company]],"52 week low",TRUE))/(Table1[year range]*_FV(Table1[[#This Row],[Company]],"Price")))</f>
        <v>0.8174451858913252</v>
      </c>
      <c r="X466" s="7">
        <f>((_FV(Table1[[#This Row],[Company]],"Price")-_FV(Table1[[#This Row],[Company]],"Low",TRUE))/(_FV(Table1[[#This Row],[Company]],"High",TRUE)-_FV(Table1[[#This Row],[Company]],"Low",TRUE)))</f>
        <v>1.0210526315789583</v>
      </c>
      <c r="Y466" s="3">
        <f>_FV(Table1[[#This Row],[Company]],"Previous close",TRUE)</f>
        <v>105.16</v>
      </c>
      <c r="Z466" s="17">
        <f>_FV(Table1[[#This Row],[Company]],"Change")</f>
        <v>0.96</v>
      </c>
      <c r="AA466" s="3">
        <f>_FV(Table1[[#This Row],[Company]],"Open")</f>
        <v>105.31</v>
      </c>
      <c r="AB466" s="1">
        <v>0.150287</v>
      </c>
      <c r="AC466" s="6">
        <f>_FV(Table1[[#This Row],[Company]],"Volume")</f>
        <v>306014</v>
      </c>
      <c r="AD466" s="6">
        <f>_FV(Table1[[#This Row],[Company]],"Volume average",TRUE)</f>
        <v>1480838.2903225799</v>
      </c>
      <c r="AE466" s="1" t="str">
        <f>_FV(Table1[[#This Row],[Company]],"Year founded",TRUE)</f>
        <v>1968</v>
      </c>
      <c r="AF466" s="6">
        <f>_FV(Table1[[#This Row],[Company]],"Shares outstanding",TRUE)</f>
        <v>331603580.04659599</v>
      </c>
      <c r="AG466" s="1" t="str">
        <f>_FV(Table1[[#This Row],[Company]],"Exchange")</f>
        <v>NYSE</v>
      </c>
      <c r="AH466" s="1" t="str">
        <f>_FV(Table1[[#This Row],[Company]],"Industry")</f>
        <v>Business Services</v>
      </c>
    </row>
    <row r="467" spans="1:34" ht="16.5" x14ac:dyDescent="0.25">
      <c r="A467" s="1">
        <v>298</v>
      </c>
      <c r="B467" s="2" t="e" vm="471">
        <v>#VALUE!</v>
      </c>
      <c r="C467" s="1" t="str">
        <f>_FV(Table1[[#This Row],[Company]],"Ticker symbol",TRUE)</f>
        <v>AAL</v>
      </c>
      <c r="D467" s="5">
        <f>_FV(Table1[[#This Row],[Company]],"P/E",TRUE)</f>
        <v>12.437811</v>
      </c>
      <c r="E467" s="5">
        <f>_FV(Table1[[#This Row],[Company]],"Beta")</f>
        <v>2.0974360000000001</v>
      </c>
      <c r="F467" s="7">
        <f>ABS(_FV(Table1[[#This Row],[Company]],"Change (%)",TRUE)/_FV(Table1[[#This Row],[Company]],"Beta"))</f>
        <v>4.3624692243291333E-3</v>
      </c>
      <c r="G467" s="7">
        <f>_FV(Table1[[#This Row],[Company]],"Change (%)",TRUE)</f>
        <v>9.1500000000000001E-3</v>
      </c>
      <c r="H467" s="7">
        <f>_FV(Table1[[#This Row],[Company]],"Volume")/_FV(Table1[[#This Row],[Company]],"Volume average",TRUE)</f>
        <v>0.22586924563878852</v>
      </c>
      <c r="I467" s="7">
        <f>(Table1[% volume]/(Table1[[#Totals],[% volume]]))</f>
        <v>0.79875826568142017</v>
      </c>
      <c r="J467" s="7">
        <f>_FV(Table1[[#This Row],[Company]],"Volume")/_FV(Table1[[#This Row],[Company]],"Shares outstanding",TRUE)</f>
        <v>2.6448549602900691E-3</v>
      </c>
      <c r="K467" s="7">
        <f>(_FV(Table1[[#This Row],[Company]],"52 week high",TRUE)-_FV(Table1[[#This Row],[Company]],"52 week low",TRUE))/_FV(Table1[[#This Row],[Company]],"Price")</f>
        <v>0.60725388601036256</v>
      </c>
      <c r="L467" s="7">
        <f>(_FV(Table1[[#This Row],[Company]],"High",TRUE)-_FV(Table1[[#This Row],[Company]],"Low",TRUE))/_FV(Table1[[#This Row],[Company]],"Price")</f>
        <v>1.3217616580311E-2</v>
      </c>
      <c r="M467" s="7">
        <f>(Table1[day range]/Table1[year range])</f>
        <v>2.1766211604095764E-2</v>
      </c>
      <c r="N467" s="9">
        <f>_FV(Table1[[#This Row],[Company]],"Market cap",TRUE)</f>
        <v>17775655737.599998</v>
      </c>
      <c r="O467" s="9">
        <f>_FV(Table1[[#This Row],[Company]],"Previous close",TRUE)*_FV(Table1[[#This Row],[Company]],"Change (%)",TRUE)*_FV(Table1[[#This Row],[Company]],"Shares outstanding",TRUE)</f>
        <v>162647249.99904004</v>
      </c>
      <c r="P467" s="7">
        <f>(_FV(Table1[[#This Row],[Company]],"Price")-_FV(Table1[[#This Row],[Company]],"52 week low",TRUE))/_FV(Table1[[#This Row],[Company]],"Price",TRUE)</f>
        <v>7.6683937823834217E-2</v>
      </c>
      <c r="Q467" s="3">
        <f>_FV(Table1[[#This Row],[Company]],"52 week low",TRUE)</f>
        <v>35.64</v>
      </c>
      <c r="R467" s="3">
        <f>_FV(Table1[[#This Row],[Company]],"Low")</f>
        <v>38.22</v>
      </c>
      <c r="S467" s="14">
        <f>_FV(Table1[[#This Row],[Company]],"Price")</f>
        <v>38.6</v>
      </c>
      <c r="T467" s="3">
        <f>_FV(Table1[[#This Row],[Company]],"High")</f>
        <v>38.730200000000004</v>
      </c>
      <c r="U467" s="3">
        <f>_FV(Table1[[#This Row],[Company]],"52 week high",TRUE)</f>
        <v>59.08</v>
      </c>
      <c r="V467" s="7">
        <f>(_FV(Table1[[#This Row],[Company]],"52 week high",TRUE)-_FV(Table1[[#This Row],[Company]],"Price"))/_FV(Table1[[#This Row],[Company]],"Price",TRUE)</f>
        <v>0.53056994818652836</v>
      </c>
      <c r="W467" s="7">
        <f>((_FV(Table1[[#This Row],[Company]],"Price")-_FV(Table1[[#This Row],[Company]],"52 week low",TRUE))/(Table1[year range]*_FV(Table1[[#This Row],[Company]],"Price")))</f>
        <v>0.12627986348122874</v>
      </c>
      <c r="X467" s="7">
        <f>((_FV(Table1[[#This Row],[Company]],"Price")-_FV(Table1[[#This Row],[Company]],"Low",TRUE))/(_FV(Table1[[#This Row],[Company]],"High",TRUE)-_FV(Table1[[#This Row],[Company]],"Low",TRUE)))</f>
        <v>0.74480595844766584</v>
      </c>
      <c r="Y467" s="3">
        <f>_FV(Table1[[#This Row],[Company]],"Previous close",TRUE)</f>
        <v>38.25</v>
      </c>
      <c r="Z467" s="17">
        <f>_FV(Table1[[#This Row],[Company]],"Change")</f>
        <v>0.35</v>
      </c>
      <c r="AA467" s="3">
        <f>_FV(Table1[[#This Row],[Company]],"Open")</f>
        <v>38.409999999999997</v>
      </c>
      <c r="AB467" s="1">
        <v>6.9251999999999994E-2</v>
      </c>
      <c r="AC467" s="6">
        <f>_FV(Table1[[#This Row],[Company]],"Volume")</f>
        <v>1229125</v>
      </c>
      <c r="AD467" s="6">
        <f>_FV(Table1[[#This Row],[Company]],"Volume average",TRUE)</f>
        <v>5441754.57142857</v>
      </c>
      <c r="AE467" s="1" t="str">
        <f>_FV(Table1[[#This Row],[Company]],"Year founded",TRUE)</f>
        <v>1982</v>
      </c>
      <c r="AF467" s="6">
        <f>_FV(Table1[[#This Row],[Company]],"Shares outstanding",TRUE)</f>
        <v>464723025.81960797</v>
      </c>
      <c r="AG467" s="1" t="str">
        <f>_FV(Table1[[#This Row],[Company]],"Exchange")</f>
        <v>NASDAQ</v>
      </c>
      <c r="AH467" s="1" t="str">
        <f>_FV(Table1[[#This Row],[Company]],"Industry")</f>
        <v>Airlines</v>
      </c>
    </row>
    <row r="468" spans="1:34" ht="16.5" x14ac:dyDescent="0.25">
      <c r="A468" s="1">
        <v>237</v>
      </c>
      <c r="B468" s="2" t="e" vm="472">
        <v>#VALUE!</v>
      </c>
      <c r="C468" s="1" t="str">
        <f>_FV(Table1[[#This Row],[Company]],"Ticker symbol",TRUE)</f>
        <v>KEY</v>
      </c>
      <c r="D468" s="5">
        <f>_FV(Table1[[#This Row],[Company]],"P/E",TRUE)</f>
        <v>16.393443000000001</v>
      </c>
      <c r="E468" s="5">
        <f>_FV(Table1[[#This Row],[Company]],"Beta")</f>
        <v>0.99876100000000001</v>
      </c>
      <c r="F468" s="7">
        <f>ABS(_FV(Table1[[#This Row],[Company]],"Change (%)",TRUE)/_FV(Table1[[#This Row],[Company]],"Beta"))</f>
        <v>9.3265556023913627E-3</v>
      </c>
      <c r="G468" s="7">
        <f>_FV(Table1[[#This Row],[Company]],"Change (%)",TRUE)</f>
        <v>9.3150000000000004E-3</v>
      </c>
      <c r="H468" s="7">
        <f>_FV(Table1[[#This Row],[Company]],"Volume")/_FV(Table1[[#This Row],[Company]],"Volume average",TRUE)</f>
        <v>0.22493139564104089</v>
      </c>
      <c r="I468" s="7">
        <f>(Table1[% volume]/(Table1[[#Totals],[% volume]]))</f>
        <v>0.79544167676046451</v>
      </c>
      <c r="J468" s="7">
        <f>_FV(Table1[[#This Row],[Company]],"Volume")/_FV(Table1[[#This Row],[Company]],"Shares outstanding",TRUE)</f>
        <v>1.8640180082245409E-3</v>
      </c>
      <c r="K468" s="7">
        <f>(_FV(Table1[[#This Row],[Company]],"52 week high",TRUE)-_FV(Table1[[#This Row],[Company]],"52 week low",TRUE))/_FV(Table1[[#This Row],[Company]],"Price")</f>
        <v>0.28241808952468839</v>
      </c>
      <c r="L468" s="7">
        <f>(_FV(Table1[[#This Row],[Company]],"High",TRUE)-_FV(Table1[[#This Row],[Company]],"Low",TRUE))/_FV(Table1[[#This Row],[Company]],"Price")</f>
        <v>1.1767420396861974E-2</v>
      </c>
      <c r="M468" s="7">
        <f>(Table1[day range]/Table1[year range])</f>
        <v>4.1666666666666519E-2</v>
      </c>
      <c r="N468" s="9">
        <f>_FV(Table1[[#This Row],[Company]],"Market cap",TRUE)</f>
        <v>22789205781.580002</v>
      </c>
      <c r="O468" s="9">
        <f>_FV(Table1[[#This Row],[Company]],"Previous close",TRUE)*_FV(Table1[[#This Row],[Company]],"Change (%)",TRUE)*_FV(Table1[[#This Row],[Company]],"Shares outstanding",TRUE)</f>
        <v>212281451.855418</v>
      </c>
      <c r="P468" s="7">
        <f>(_FV(Table1[[#This Row],[Company]],"Price")-_FV(Table1[[#This Row],[Company]],"52 week low",TRUE))/_FV(Table1[[#This Row],[Company]],"Price",TRUE)</f>
        <v>0.24873096446700507</v>
      </c>
      <c r="Q468" s="3">
        <f>_FV(Table1[[#This Row],[Company]],"52 week low",TRUE)</f>
        <v>16.28</v>
      </c>
      <c r="R468" s="3">
        <f>_FV(Table1[[#This Row],[Company]],"Low")</f>
        <v>21.43</v>
      </c>
      <c r="S468" s="14">
        <f>_FV(Table1[[#This Row],[Company]],"Price")</f>
        <v>21.67</v>
      </c>
      <c r="T468" s="3">
        <f>_FV(Table1[[#This Row],[Company]],"High")</f>
        <v>21.684999999999999</v>
      </c>
      <c r="U468" s="3">
        <f>_FV(Table1[[#This Row],[Company]],"52 week high",TRUE)</f>
        <v>22.4</v>
      </c>
      <c r="V468" s="7">
        <f>(_FV(Table1[[#This Row],[Company]],"52 week high",TRUE)-_FV(Table1[[#This Row],[Company]],"Price"))/_FV(Table1[[#This Row],[Company]],"Price",TRUE)</f>
        <v>3.3687125057683287E-2</v>
      </c>
      <c r="W468" s="7">
        <f>((_FV(Table1[[#This Row],[Company]],"Price")-_FV(Table1[[#This Row],[Company]],"52 week low",TRUE))/(Table1[year range]*_FV(Table1[[#This Row],[Company]],"Price")))</f>
        <v>0.88071895424836644</v>
      </c>
      <c r="X468" s="7">
        <f>((_FV(Table1[[#This Row],[Company]],"Price")-_FV(Table1[[#This Row],[Company]],"Low",TRUE))/(_FV(Table1[[#This Row],[Company]],"High",TRUE)-_FV(Table1[[#This Row],[Company]],"Low",TRUE)))</f>
        <v>0.94117647058824672</v>
      </c>
      <c r="Y468" s="3">
        <f>_FV(Table1[[#This Row],[Company]],"Previous close",TRUE)</f>
        <v>21.47</v>
      </c>
      <c r="Z468" s="17">
        <f>_FV(Table1[[#This Row],[Company]],"Change")</f>
        <v>0.2</v>
      </c>
      <c r="AA468" s="3">
        <f>_FV(Table1[[#This Row],[Company]],"Open")</f>
        <v>21.47</v>
      </c>
      <c r="AB468" s="1">
        <v>9.2715000000000006E-2</v>
      </c>
      <c r="AC468" s="6">
        <f>_FV(Table1[[#This Row],[Company]],"Volume")</f>
        <v>1978551</v>
      </c>
      <c r="AD468" s="6">
        <f>_FV(Table1[[#This Row],[Company]],"Volume average",TRUE)</f>
        <v>8796242.046875</v>
      </c>
      <c r="AE468" s="1" t="str">
        <f>_FV(Table1[[#This Row],[Company]],"Year founded",TRUE)</f>
        <v>1958</v>
      </c>
      <c r="AF468" s="6">
        <f>_FV(Table1[[#This Row],[Company]],"Shares outstanding",TRUE)</f>
        <v>1061444144.46111</v>
      </c>
      <c r="AG468" s="1" t="str">
        <f>_FV(Table1[[#This Row],[Company]],"Exchange")</f>
        <v>NYSE</v>
      </c>
      <c r="AH468" s="1" t="str">
        <f>_FV(Table1[[#This Row],[Company]],"Industry")</f>
        <v>Banks - Regional - US</v>
      </c>
    </row>
    <row r="469" spans="1:34" ht="16.5" x14ac:dyDescent="0.25">
      <c r="A469" s="1">
        <v>297</v>
      </c>
      <c r="B469" s="2" t="e" vm="473">
        <v>#VALUE!</v>
      </c>
      <c r="C469" s="1" t="str">
        <f>_FV(Table1[[#This Row],[Company]],"Ticker symbol",TRUE)</f>
        <v>HBAN</v>
      </c>
      <c r="D469" s="5">
        <f>_FV(Table1[[#This Row],[Company]],"P/E",TRUE)</f>
        <v>13.386881000000001</v>
      </c>
      <c r="E469" s="5">
        <f>_FV(Table1[[#This Row],[Company]],"Beta")</f>
        <v>1.3196209999999999</v>
      </c>
      <c r="F469" s="7">
        <f>ABS(_FV(Table1[[#This Row],[Company]],"Change (%)",TRUE)/_FV(Table1[[#This Row],[Company]],"Beta"))</f>
        <v>7.4059142738710582E-3</v>
      </c>
      <c r="G469" s="7">
        <f>_FV(Table1[[#This Row],[Company]],"Change (%)",TRUE)</f>
        <v>9.7729999999999987E-3</v>
      </c>
      <c r="H469" s="7">
        <f>_FV(Table1[[#This Row],[Company]],"Volume")/_FV(Table1[[#This Row],[Company]],"Volume average",TRUE)</f>
        <v>0.28657874816468387</v>
      </c>
      <c r="I469" s="7">
        <f>(Table1[% volume]/(Table1[[#Totals],[% volume]]))</f>
        <v>1.0134498090600836</v>
      </c>
      <c r="J469" s="7">
        <f>_FV(Table1[[#This Row],[Company]],"Volume")/_FV(Table1[[#This Row],[Company]],"Shares outstanding",TRUE)</f>
        <v>2.1463297845771279E-3</v>
      </c>
      <c r="K469" s="7">
        <f>(_FV(Table1[[#This Row],[Company]],"52 week high",TRUE)-_FV(Table1[[#This Row],[Company]],"52 week low",TRUE))/_FV(Table1[[#This Row],[Company]],"Price")</f>
        <v>0.27848891664064945</v>
      </c>
      <c r="L469" s="7">
        <f>(_FV(Table1[[#This Row],[Company]],"High",TRUE)-_FV(Table1[[#This Row],[Company]],"Low",TRUE))/_FV(Table1[[#This Row],[Company]],"Price")</f>
        <v>1.1239463003434372E-2</v>
      </c>
      <c r="M469" s="7">
        <f>(Table1[day range]/Table1[year range])</f>
        <v>4.0358744394619159E-2</v>
      </c>
      <c r="N469" s="9">
        <f>_FV(Table1[[#This Row],[Company]],"Market cap",TRUE)</f>
        <v>17689710180.060001</v>
      </c>
      <c r="O469" s="9">
        <f>_FV(Table1[[#This Row],[Company]],"Previous close",TRUE)*_FV(Table1[[#This Row],[Company]],"Change (%)",TRUE)*_FV(Table1[[#This Row],[Company]],"Shares outstanding",TRUE)</f>
        <v>172881537.58972633</v>
      </c>
      <c r="P469" s="7">
        <f>(_FV(Table1[[#This Row],[Company]],"Price")-_FV(Table1[[#This Row],[Company]],"52 week low",TRUE))/_FV(Table1[[#This Row],[Company]],"Price",TRUE)</f>
        <v>0.24196066187948798</v>
      </c>
      <c r="Q469" s="3">
        <f>_FV(Table1[[#This Row],[Company]],"52 week low",TRUE)</f>
        <v>12.14</v>
      </c>
      <c r="R469" s="3">
        <f>_FV(Table1[[#This Row],[Company]],"Low")</f>
        <v>15.85</v>
      </c>
      <c r="S469" s="14">
        <f>_FV(Table1[[#This Row],[Company]],"Price")</f>
        <v>16.015000000000001</v>
      </c>
      <c r="T469" s="3">
        <f>_FV(Table1[[#This Row],[Company]],"High")</f>
        <v>16.03</v>
      </c>
      <c r="U469" s="3">
        <f>_FV(Table1[[#This Row],[Company]],"52 week high",TRUE)</f>
        <v>16.600000000000001</v>
      </c>
      <c r="V469" s="7">
        <f>(_FV(Table1[[#This Row],[Company]],"52 week high",TRUE)-_FV(Table1[[#This Row],[Company]],"Price"))/_FV(Table1[[#This Row],[Company]],"Price",TRUE)</f>
        <v>3.6528254761161463E-2</v>
      </c>
      <c r="W469" s="7">
        <f>((_FV(Table1[[#This Row],[Company]],"Price")-_FV(Table1[[#This Row],[Company]],"52 week low",TRUE))/(Table1[year range]*_FV(Table1[[#This Row],[Company]],"Price")))</f>
        <v>0.86883408071748858</v>
      </c>
      <c r="X469" s="7">
        <f>((_FV(Table1[[#This Row],[Company]],"Price")-_FV(Table1[[#This Row],[Company]],"Low",TRUE))/(_FV(Table1[[#This Row],[Company]],"High",TRUE)-_FV(Table1[[#This Row],[Company]],"Low",TRUE)))</f>
        <v>0.91666666666666419</v>
      </c>
      <c r="Y469" s="3">
        <f>_FV(Table1[[#This Row],[Company]],"Previous close",TRUE)</f>
        <v>15.86</v>
      </c>
      <c r="Z469" s="17">
        <f>_FV(Table1[[#This Row],[Company]],"Change")</f>
        <v>0.155</v>
      </c>
      <c r="AA469" s="3">
        <f>_FV(Table1[[#This Row],[Company]],"Open")</f>
        <v>15.9</v>
      </c>
      <c r="AB469" s="1">
        <v>6.9767999999999997E-2</v>
      </c>
      <c r="AC469" s="6">
        <f>_FV(Table1[[#This Row],[Company]],"Volume")</f>
        <v>2393944</v>
      </c>
      <c r="AD469" s="6">
        <f>_FV(Table1[[#This Row],[Company]],"Volume average",TRUE)</f>
        <v>8353529.40625</v>
      </c>
      <c r="AE469" s="1" t="str">
        <f>_FV(Table1[[#This Row],[Company]],"Year founded",TRUE)</f>
        <v>1966</v>
      </c>
      <c r="AF469" s="6">
        <f>_FV(Table1[[#This Row],[Company]],"Shares outstanding",TRUE)</f>
        <v>1115366341.74401</v>
      </c>
      <c r="AG469" s="1" t="str">
        <f>_FV(Table1[[#This Row],[Company]],"Exchange")</f>
        <v>NASDAQ</v>
      </c>
      <c r="AH469" s="1" t="str">
        <f>_FV(Table1[[#This Row],[Company]],"Industry")</f>
        <v>Banks - Regional - US</v>
      </c>
    </row>
    <row r="470" spans="1:34" ht="16.5" x14ac:dyDescent="0.25">
      <c r="A470" s="1">
        <v>86</v>
      </c>
      <c r="B470" s="2" t="e" vm="474">
        <v>#VALUE!</v>
      </c>
      <c r="C470" s="1" t="str">
        <f>_FV(Table1[[#This Row],[Company]],"Ticker symbol",TRUE)</f>
        <v>ANTM</v>
      </c>
      <c r="D470" s="5">
        <f>_FV(Table1[[#This Row],[Company]],"P/E",TRUE)</f>
        <v>15.698587</v>
      </c>
      <c r="E470" s="5">
        <f>_FV(Table1[[#This Row],[Company]],"Beta")</f>
        <v>0.88997199999999999</v>
      </c>
      <c r="F470" s="7">
        <f>ABS(_FV(Table1[[#This Row],[Company]],"Change (%)",TRUE)/_FV(Table1[[#This Row],[Company]],"Beta"))</f>
        <v>1.1017200541140621E-2</v>
      </c>
      <c r="G470" s="7">
        <f>_FV(Table1[[#This Row],[Company]],"Change (%)",TRUE)</f>
        <v>9.8050000000000012E-3</v>
      </c>
      <c r="H470" s="7">
        <f>_FV(Table1[[#This Row],[Company]],"Volume")/_FV(Table1[[#This Row],[Company]],"Volume average",TRUE)</f>
        <v>0.17006683955148499</v>
      </c>
      <c r="I470" s="7">
        <f>(Table1[% volume]/(Table1[[#Totals],[% volume]]))</f>
        <v>0.60142005356189276</v>
      </c>
      <c r="J470" s="7">
        <f>_FV(Table1[[#This Row],[Company]],"Volume")/_FV(Table1[[#This Row],[Company]],"Shares outstanding",TRUE)</f>
        <v>7.9339983755517579E-4</v>
      </c>
      <c r="K470" s="7">
        <f>(_FV(Table1[[#This Row],[Company]],"52 week high",TRUE)-_FV(Table1[[#This Row],[Company]],"52 week low",TRUE))/_FV(Table1[[#This Row],[Company]],"Price")</f>
        <v>0.33984494933988324</v>
      </c>
      <c r="L470" s="7">
        <f>(_FV(Table1[[#This Row],[Company]],"High",TRUE)-_FV(Table1[[#This Row],[Company]],"Low",TRUE))/_FV(Table1[[#This Row],[Company]],"Price")</f>
        <v>1.1667178385016965E-2</v>
      </c>
      <c r="M470" s="7">
        <f>(Table1[day range]/Table1[year range])</f>
        <v>3.433088650479979E-2</v>
      </c>
      <c r="N470" s="9">
        <f>_FV(Table1[[#This Row],[Company]],"Market cap",TRUE)</f>
        <v>67533366007.620003</v>
      </c>
      <c r="O470" s="9">
        <f>_FV(Table1[[#This Row],[Company]],"Previous close",TRUE)*_FV(Table1[[#This Row],[Company]],"Change (%)",TRUE)*_FV(Table1[[#This Row],[Company]],"Shares outstanding",TRUE)</f>
        <v>662164653.70471489</v>
      </c>
      <c r="P470" s="7">
        <f>(_FV(Table1[[#This Row],[Company]],"Price")-_FV(Table1[[#This Row],[Company]],"52 week low",TRUE))/_FV(Table1[[#This Row],[Company]],"Price",TRUE)</f>
        <v>0.31148295977893764</v>
      </c>
      <c r="Q470" s="3">
        <f>_FV(Table1[[#This Row],[Company]],"52 week low",TRUE)</f>
        <v>179.4</v>
      </c>
      <c r="R470" s="3">
        <f>_FV(Table1[[#This Row],[Company]],"Low")</f>
        <v>257.37</v>
      </c>
      <c r="S470" s="14">
        <f>_FV(Table1[[#This Row],[Company]],"Price")</f>
        <v>260.56</v>
      </c>
      <c r="T470" s="3">
        <f>_FV(Table1[[#This Row],[Company]],"High")</f>
        <v>260.41000000000003</v>
      </c>
      <c r="U470" s="3">
        <f>_FV(Table1[[#This Row],[Company]],"52 week high",TRUE)</f>
        <v>267.95</v>
      </c>
      <c r="V470" s="7">
        <f>(_FV(Table1[[#This Row],[Company]],"52 week high",TRUE)-_FV(Table1[[#This Row],[Company]],"Price"))/_FV(Table1[[#This Row],[Company]],"Price",TRUE)</f>
        <v>2.8361989560945603E-2</v>
      </c>
      <c r="W470" s="7">
        <f>((_FV(Table1[[#This Row],[Company]],"Price")-_FV(Table1[[#This Row],[Company]],"52 week low",TRUE))/(Table1[year range]*_FV(Table1[[#This Row],[Company]],"Price")))</f>
        <v>0.91654432523997753</v>
      </c>
      <c r="X470" s="7">
        <f>((_FV(Table1[[#This Row],[Company]],"Price")-_FV(Table1[[#This Row],[Company]],"Low",TRUE))/(_FV(Table1[[#This Row],[Company]],"High",TRUE)-_FV(Table1[[#This Row],[Company]],"Low",TRUE)))</f>
        <v>1.0493421052631502</v>
      </c>
      <c r="Y470" s="3">
        <f>_FV(Table1[[#This Row],[Company]],"Previous close",TRUE)</f>
        <v>258.02999999999997</v>
      </c>
      <c r="Z470" s="17">
        <f>_FV(Table1[[#This Row],[Company]],"Change")</f>
        <v>2.5299999999999998</v>
      </c>
      <c r="AA470" s="3">
        <f>_FV(Table1[[#This Row],[Company]],"Open")</f>
        <v>258.77999999999997</v>
      </c>
      <c r="AB470" s="1">
        <v>0.26183299999999998</v>
      </c>
      <c r="AC470" s="6">
        <f>_FV(Table1[[#This Row],[Company]],"Volume")</f>
        <v>207654</v>
      </c>
      <c r="AD470" s="6">
        <f>_FV(Table1[[#This Row],[Company]],"Volume average",TRUE)</f>
        <v>1221014.046875</v>
      </c>
      <c r="AE470" s="1" t="str">
        <f>_FV(Table1[[#This Row],[Company]],"Year founded",TRUE)</f>
        <v>2001</v>
      </c>
      <c r="AF470" s="6">
        <f>_FV(Table1[[#This Row],[Company]],"Shares outstanding",TRUE)</f>
        <v>261726799.23892599</v>
      </c>
      <c r="AG470" s="1" t="str">
        <f>_FV(Table1[[#This Row],[Company]],"Exchange")</f>
        <v>NYSE</v>
      </c>
      <c r="AH470" s="1" t="str">
        <f>_FV(Table1[[#This Row],[Company]],"Industry")</f>
        <v>Healthcare Plans</v>
      </c>
    </row>
    <row r="471" spans="1:34" ht="16.5" x14ac:dyDescent="0.25">
      <c r="A471" s="1">
        <v>58</v>
      </c>
      <c r="B471" s="2" t="e" vm="475">
        <v>#VALUE!</v>
      </c>
      <c r="C471" s="1" t="str">
        <f>_FV(Table1[[#This Row],[Company]],"Ticker symbol",TRUE)</f>
        <v>BMY</v>
      </c>
      <c r="D471" s="5">
        <f>_FV(Table1[[#This Row],[Company]],"P/E",TRUE)</f>
        <v>250</v>
      </c>
      <c r="E471" s="5">
        <f>_FV(Table1[[#This Row],[Company]],"Beta")</f>
        <v>1.0265280000000001</v>
      </c>
      <c r="F471" s="7">
        <f>ABS(_FV(Table1[[#This Row],[Company]],"Change (%)",TRUE)/_FV(Table1[[#This Row],[Company]],"Beta"))</f>
        <v>9.5798653324604879E-3</v>
      </c>
      <c r="G471" s="7">
        <f>_FV(Table1[[#This Row],[Company]],"Change (%)",TRUE)</f>
        <v>9.8340000000000007E-3</v>
      </c>
      <c r="H471" s="7">
        <f>_FV(Table1[[#This Row],[Company]],"Volume")/_FV(Table1[[#This Row],[Company]],"Volume average",TRUE)</f>
        <v>0.21492602380814269</v>
      </c>
      <c r="I471" s="7">
        <f>(Table1[% volume]/(Table1[[#Totals],[% volume]]))</f>
        <v>0.76005893383704692</v>
      </c>
      <c r="J471" s="7">
        <f>_FV(Table1[[#This Row],[Company]],"Volume")/_FV(Table1[[#This Row],[Company]],"Shares outstanding",TRUE)</f>
        <v>8.4930793302989899E-4</v>
      </c>
      <c r="K471" s="7">
        <f>(_FV(Table1[[#This Row],[Company]],"52 week high",TRUE)-_FV(Table1[[#This Row],[Company]],"52 week low",TRUE))/_FV(Table1[[#This Row],[Company]],"Price")</f>
        <v>0.33730691739422425</v>
      </c>
      <c r="L471" s="7">
        <f>(_FV(Table1[[#This Row],[Company]],"High",TRUE)-_FV(Table1[[#This Row],[Company]],"Low",TRUE))/_FV(Table1[[#This Row],[Company]],"Price")</f>
        <v>1.0409670920080548E-2</v>
      </c>
      <c r="M471" s="7">
        <f>(Table1[day range]/Table1[year range])</f>
        <v>3.0861124937779868E-2</v>
      </c>
      <c r="N471" s="9">
        <f>_FV(Table1[[#This Row],[Company]],"Market cap",TRUE)</f>
        <v>97006922855.505005</v>
      </c>
      <c r="O471" s="9">
        <f>_FV(Table1[[#This Row],[Company]],"Previous close",TRUE)*_FV(Table1[[#This Row],[Company]],"Change (%)",TRUE)*_FV(Table1[[#This Row],[Company]],"Shares outstanding",TRUE)</f>
        <v>953966079.36103833</v>
      </c>
      <c r="P471" s="7">
        <f>(_FV(Table1[[#This Row],[Company]],"Price")-_FV(Table1[[#This Row],[Company]],"52 week low",TRUE))/_FV(Table1[[#This Row],[Company]],"Price",TRUE)</f>
        <v>0.16118200134318336</v>
      </c>
      <c r="Q471" s="3">
        <f>_FV(Table1[[#This Row],[Company]],"52 week low",TRUE)</f>
        <v>49.96</v>
      </c>
      <c r="R471" s="3">
        <f>_FV(Table1[[#This Row],[Company]],"Low")</f>
        <v>58.86</v>
      </c>
      <c r="S471" s="14">
        <f>_FV(Table1[[#This Row],[Company]],"Price")</f>
        <v>59.56</v>
      </c>
      <c r="T471" s="3">
        <f>_FV(Table1[[#This Row],[Company]],"High")</f>
        <v>59.48</v>
      </c>
      <c r="U471" s="3">
        <f>_FV(Table1[[#This Row],[Company]],"52 week high",TRUE)</f>
        <v>70.05</v>
      </c>
      <c r="V471" s="7">
        <f>(_FV(Table1[[#This Row],[Company]],"52 week high",TRUE)-_FV(Table1[[#This Row],[Company]],"Price"))/_FV(Table1[[#This Row],[Company]],"Price",TRUE)</f>
        <v>0.17612491605104089</v>
      </c>
      <c r="W471" s="7">
        <f>((_FV(Table1[[#This Row],[Company]],"Price")-_FV(Table1[[#This Row],[Company]],"52 week low",TRUE))/(Table1[year range]*_FV(Table1[[#This Row],[Company]],"Price")))</f>
        <v>0.47784967645594839</v>
      </c>
      <c r="X471" s="7">
        <f>((_FV(Table1[[#This Row],[Company]],"Price")-_FV(Table1[[#This Row],[Company]],"Low",TRUE))/(_FV(Table1[[#This Row],[Company]],"High",TRUE)-_FV(Table1[[#This Row],[Company]],"Low",TRUE)))</f>
        <v>1.1290322580645253</v>
      </c>
      <c r="Y471" s="3">
        <f>_FV(Table1[[#This Row],[Company]],"Previous close",TRUE)</f>
        <v>58.98</v>
      </c>
      <c r="Z471" s="17">
        <f>_FV(Table1[[#This Row],[Company]],"Change")</f>
        <v>0.57999999999999996</v>
      </c>
      <c r="AA471" s="3">
        <f>_FV(Table1[[#This Row],[Company]],"Open")</f>
        <v>59.34</v>
      </c>
      <c r="AB471" s="1">
        <v>0.39314100000000002</v>
      </c>
      <c r="AC471" s="6">
        <f>_FV(Table1[[#This Row],[Company]],"Volume")</f>
        <v>1396893</v>
      </c>
      <c r="AD471" s="6">
        <f>_FV(Table1[[#This Row],[Company]],"Volume average",TRUE)</f>
        <v>6499413.0317460299</v>
      </c>
      <c r="AE471" s="1" t="str">
        <f>_FV(Table1[[#This Row],[Company]],"Year founded",TRUE)</f>
        <v>1933</v>
      </c>
      <c r="AF471" s="6">
        <f>_FV(Table1[[#This Row],[Company]],"Shares outstanding",TRUE)</f>
        <v>1644742673.03332</v>
      </c>
      <c r="AG471" s="1" t="str">
        <f>_FV(Table1[[#This Row],[Company]],"Exchange")</f>
        <v>NYSE</v>
      </c>
      <c r="AH471" s="1" t="str">
        <f>_FV(Table1[[#This Row],[Company]],"Industry")</f>
        <v>Drug Manufacturers - Major</v>
      </c>
    </row>
    <row r="472" spans="1:34" ht="16.5" x14ac:dyDescent="0.25">
      <c r="A472" s="1">
        <v>131</v>
      </c>
      <c r="B472" s="2" t="e" vm="476">
        <v>#VALUE!</v>
      </c>
      <c r="C472" s="1" t="str">
        <f>_FV(Table1[[#This Row],[Company]],"Ticker symbol",TRUE)</f>
        <v>ESRX</v>
      </c>
      <c r="D472" s="5">
        <f>_FV(Table1[[#This Row],[Company]],"P/E",TRUE)</f>
        <v>9.4517959999999999</v>
      </c>
      <c r="E472" s="5">
        <f>_FV(Table1[[#This Row],[Company]],"Beta")</f>
        <v>0.948461</v>
      </c>
      <c r="F472" s="7">
        <f>ABS(_FV(Table1[[#This Row],[Company]],"Change (%)",TRUE)/_FV(Table1[[#This Row],[Company]],"Beta"))</f>
        <v>1.0420038356874979E-2</v>
      </c>
      <c r="G472" s="7">
        <f>_FV(Table1[[#This Row],[Company]],"Change (%)",TRUE)</f>
        <v>9.8829999999999994E-3</v>
      </c>
      <c r="H472" s="7">
        <f>_FV(Table1[[#This Row],[Company]],"Volume")/_FV(Table1[[#This Row],[Company]],"Volume average",TRUE)</f>
        <v>0.62813451865736614</v>
      </c>
      <c r="I472" s="7">
        <f>(Table1[% volume]/(Table1[[#Totals],[% volume]]))</f>
        <v>2.2213189640689612</v>
      </c>
      <c r="J472" s="7">
        <f>_FV(Table1[[#This Row],[Company]],"Volume")/_FV(Table1[[#This Row],[Company]],"Shares outstanding",TRUE)</f>
        <v>3.6032532384093416E-3</v>
      </c>
      <c r="K472" s="7">
        <f>(_FV(Table1[[#This Row],[Company]],"52 week high",TRUE)-_FV(Table1[[#This Row],[Company]],"52 week low",TRUE))/_FV(Table1[[#This Row],[Company]],"Price")</f>
        <v>0.36725219573400247</v>
      </c>
      <c r="L472" s="7">
        <f>(_FV(Table1[[#This Row],[Company]],"High",TRUE)-_FV(Table1[[#This Row],[Company]],"Low",TRUE))/_FV(Table1[[#This Row],[Company]],"Price")</f>
        <v>2.1016311166875749E-2</v>
      </c>
      <c r="M472" s="7">
        <f>(Table1[day range]/Table1[year range])</f>
        <v>5.7225828493337801E-2</v>
      </c>
      <c r="N472" s="9">
        <f>_FV(Table1[[#This Row],[Company]],"Market cap",TRUE)</f>
        <v>45270679080</v>
      </c>
      <c r="O472" s="9">
        <f>_FV(Table1[[#This Row],[Company]],"Previous close",TRUE)*_FV(Table1[[#This Row],[Company]],"Change (%)",TRUE)*_FV(Table1[[#This Row],[Company]],"Shares outstanding",TRUE)</f>
        <v>447410121.34763992</v>
      </c>
      <c r="P472" s="7">
        <f>(_FV(Table1[[#This Row],[Company]],"Price")-_FV(Table1[[#This Row],[Company]],"52 week low",TRUE))/_FV(Table1[[#This Row],[Company]],"Price",TRUE)</f>
        <v>0.29987452948557097</v>
      </c>
      <c r="Q472" s="3">
        <f>_FV(Table1[[#This Row],[Company]],"52 week low",TRUE)</f>
        <v>55.8</v>
      </c>
      <c r="R472" s="3">
        <f>_FV(Table1[[#This Row],[Company]],"Low")</f>
        <v>79.010000000000005</v>
      </c>
      <c r="S472" s="14">
        <f>_FV(Table1[[#This Row],[Company]],"Price")</f>
        <v>79.7</v>
      </c>
      <c r="T472" s="3">
        <f>_FV(Table1[[#This Row],[Company]],"High")</f>
        <v>80.685000000000002</v>
      </c>
      <c r="U472" s="3">
        <f>_FV(Table1[[#This Row],[Company]],"52 week high",TRUE)</f>
        <v>85.07</v>
      </c>
      <c r="V472" s="7">
        <f>(_FV(Table1[[#This Row],[Company]],"52 week high",TRUE)-_FV(Table1[[#This Row],[Company]],"Price"))/_FV(Table1[[#This Row],[Company]],"Price",TRUE)</f>
        <v>6.73776662484315E-2</v>
      </c>
      <c r="W472" s="7">
        <f>((_FV(Table1[[#This Row],[Company]],"Price")-_FV(Table1[[#This Row],[Company]],"52 week low",TRUE))/(Table1[year range]*_FV(Table1[[#This Row],[Company]],"Price")))</f>
        <v>0.81653570208404536</v>
      </c>
      <c r="X472" s="7">
        <f>((_FV(Table1[[#This Row],[Company]],"Price")-_FV(Table1[[#This Row],[Company]],"Low",TRUE))/(_FV(Table1[[#This Row],[Company]],"High",TRUE)-_FV(Table1[[#This Row],[Company]],"Low",TRUE)))</f>
        <v>0.41194029850746205</v>
      </c>
      <c r="Y472" s="3">
        <f>_FV(Table1[[#This Row],[Company]],"Previous close",TRUE)</f>
        <v>78.92</v>
      </c>
      <c r="Z472" s="17">
        <f>_FV(Table1[[#This Row],[Company]],"Change")</f>
        <v>0.78</v>
      </c>
      <c r="AA472" s="3">
        <f>_FV(Table1[[#This Row],[Company]],"Open")</f>
        <v>79.17</v>
      </c>
      <c r="AB472" s="1">
        <v>0.18578800000000001</v>
      </c>
      <c r="AC472" s="6">
        <f>_FV(Table1[[#This Row],[Company]],"Volume")</f>
        <v>2066925</v>
      </c>
      <c r="AD472" s="6">
        <f>_FV(Table1[[#This Row],[Company]],"Volume average",TRUE)</f>
        <v>3290577</v>
      </c>
      <c r="AE472" s="1" t="str">
        <f>_FV(Table1[[#This Row],[Company]],"Year founded",TRUE)</f>
        <v>2011</v>
      </c>
      <c r="AF472" s="6">
        <f>_FV(Table1[[#This Row],[Company]],"Shares outstanding",TRUE)</f>
        <v>573627459.19918895</v>
      </c>
      <c r="AG472" s="1" t="str">
        <f>_FV(Table1[[#This Row],[Company]],"Exchange")</f>
        <v>NASDAQ</v>
      </c>
      <c r="AH472" s="1" t="str">
        <f>_FV(Table1[[#This Row],[Company]],"Industry")</f>
        <v>Healthcare Plans</v>
      </c>
    </row>
    <row r="473" spans="1:34" ht="16.5" x14ac:dyDescent="0.25">
      <c r="A473" s="1">
        <v>6</v>
      </c>
      <c r="B473" s="2" t="e" vm="477">
        <v>#VALUE!</v>
      </c>
      <c r="C473" s="1" t="str">
        <f>_FV(Table1[[#This Row],[Company]],"Ticker symbol",TRUE)</f>
        <v>GOOG</v>
      </c>
      <c r="D473" s="5">
        <f>_FV(Table1[[#This Row],[Company]],"P/E",TRUE)</f>
        <v>52.910052999999998</v>
      </c>
      <c r="E473" s="18">
        <v>1.07</v>
      </c>
      <c r="F473" s="7">
        <f>ABS(_FV(Table1[[#This Row],[Company]],"Change (%)",TRUE)/Table1[Beta])</f>
        <v>9.5383177570093451E-3</v>
      </c>
      <c r="G473" s="7">
        <f>_FV(Table1[[#This Row],[Company]],"Change (%)",TRUE)</f>
        <v>1.0206E-2</v>
      </c>
      <c r="H473" s="7">
        <f>_FV(Table1[[#This Row],[Company]],"Volume")/_FV(Table1[[#This Row],[Company]],"Volume average",TRUE)</f>
        <v>1.5826763146954856</v>
      </c>
      <c r="I473" s="7">
        <f>(Table1[% volume]/(Table1[[#Totals],[% volume]]))</f>
        <v>5.5969363367109537</v>
      </c>
      <c r="J473" s="7">
        <f>_FV(Table1[[#This Row],[Company]],"Volume")/_FV(Table1[[#This Row],[Company]],"Shares outstanding",TRUE)</f>
        <v>7.1378722363913479E-4</v>
      </c>
      <c r="K473" s="7">
        <f>(_FV(Table1[[#This Row],[Company]],"52 week high",TRUE)-_FV(Table1[[#This Row],[Company]],"52 week low",TRUE))/_FV(Table1[[#This Row],[Company]],"Price")</f>
        <v>0.29518057890417732</v>
      </c>
      <c r="L473" s="7">
        <f>(_FV(Table1[[#This Row],[Company]],"High",TRUE)-_FV(Table1[[#This Row],[Company]],"Low",TRUE))/_FV(Table1[[#This Row],[Company]],"Price")</f>
        <v>1.4732896194019771E-2</v>
      </c>
      <c r="M473" s="7">
        <f>(Table1[day range]/Table1[year range])</f>
        <v>4.9911468595643695E-2</v>
      </c>
      <c r="N473" s="9">
        <f>_FV(Table1[[#This Row],[Company]],"Market cap",TRUE)</f>
        <v>872498192563.41003</v>
      </c>
      <c r="O473" s="9">
        <f>_FV(Table1[[#This Row],[Company]],"Previous close",TRUE)*_FV(Table1[[#This Row],[Company]],"Change (%)",TRUE)*_FV(Table1[[#This Row],[Company]],"Shares outstanding",TRUE)</f>
        <v>8904716553.3021679</v>
      </c>
      <c r="P473" s="7">
        <f>(_FV(Table1[[#This Row],[Company]],"Price")-_FV(Table1[[#This Row],[Company]],"52 week low",TRUE))/_FV(Table1[[#This Row],[Company]],"Price",TRUE)</f>
        <v>0.28023391999235148</v>
      </c>
      <c r="Q473" s="3">
        <f>_FV(Table1[[#This Row],[Company]],"52 week low",TRUE)</f>
        <v>903.4</v>
      </c>
      <c r="R473" s="3">
        <f>_FV(Table1[[#This Row],[Company]],"Low")</f>
        <v>1238.0083</v>
      </c>
      <c r="S473" s="14">
        <f>_FV(Table1[[#This Row],[Company]],"Price")</f>
        <v>1255.1300000000001</v>
      </c>
      <c r="T473" s="3">
        <f>_FV(Table1[[#This Row],[Company]],"High")</f>
        <v>1256.5</v>
      </c>
      <c r="U473" s="3">
        <f>_FV(Table1[[#This Row],[Company]],"52 week high",TRUE)</f>
        <v>1273.8900000000001</v>
      </c>
      <c r="V473" s="7">
        <f>(_FV(Table1[[#This Row],[Company]],"52 week high",TRUE)-_FV(Table1[[#This Row],[Company]],"Price"))/_FV(Table1[[#This Row],[Company]],"Price",TRUE)</f>
        <v>1.4946658911825858E-2</v>
      </c>
      <c r="W473" s="7">
        <f>((_FV(Table1[[#This Row],[Company]],"Price")-_FV(Table1[[#This Row],[Company]],"52 week low",TRUE))/(Table1[year range]*_FV(Table1[[#This Row],[Company]],"Price")))</f>
        <v>0.94936435531323382</v>
      </c>
      <c r="X473" s="7">
        <f>((_FV(Table1[[#This Row],[Company]],"Price")-_FV(Table1[[#This Row],[Company]],"Low",TRUE))/(_FV(Table1[[#This Row],[Company]],"High",TRUE)-_FV(Table1[[#This Row],[Company]],"Low",TRUE)))</f>
        <v>0.92591270678196769</v>
      </c>
      <c r="Y473" s="3">
        <f>_FV(Table1[[#This Row],[Company]],"Previous close",TRUE)</f>
        <v>1242.45</v>
      </c>
      <c r="Z473" s="17">
        <f>_FV(Table1[[#This Row],[Company]],"Change")</f>
        <v>12.68</v>
      </c>
      <c r="AA473" s="3">
        <f>_FV(Table1[[#This Row],[Company]],"Open")</f>
        <v>1240.47</v>
      </c>
      <c r="AB473" s="1">
        <v>1.5989390000000001</v>
      </c>
      <c r="AC473" s="6">
        <f>_FV(Table1[[#This Row],[Company]],"Volume")</f>
        <v>501250</v>
      </c>
      <c r="AD473" s="6">
        <f>_FV(Table1[[#This Row],[Company]],"Volume average",TRUE)</f>
        <v>316710.36923076899</v>
      </c>
      <c r="AE473" s="1" t="str">
        <f>_FV(Table1[[#This Row],[Company]],"Year founded",TRUE)</f>
        <v>1998</v>
      </c>
      <c r="AF473" s="6">
        <f>_FV(Table1[[#This Row],[Company]],"Shares outstanding",TRUE)</f>
        <v>702240084.15904903</v>
      </c>
      <c r="AG473" s="1" t="str">
        <f>_FV(Table1[[#This Row],[Company]],"Exchange")</f>
        <v>NASDAQ</v>
      </c>
      <c r="AH473" s="1" t="str">
        <f>_FV(Table1[[#This Row],[Company]],"Industry")</f>
        <v>Internet Content &amp; Information</v>
      </c>
    </row>
    <row r="474" spans="1:34" ht="16.5" x14ac:dyDescent="0.25">
      <c r="A474" s="1">
        <v>381</v>
      </c>
      <c r="B474" s="2" t="e" vm="478">
        <v>#VALUE!</v>
      </c>
      <c r="C474" s="1" t="str">
        <f>_FV(Table1[[#This Row],[Company]],"Ticker symbol",TRUE)</f>
        <v>KSS</v>
      </c>
      <c r="D474" s="5">
        <f>_FV(Table1[[#This Row],[Company]],"P/E",TRUE)</f>
        <v>14.005602</v>
      </c>
      <c r="E474" s="5">
        <f>_FV(Table1[[#This Row],[Company]],"Beta")</f>
        <v>1.252696</v>
      </c>
      <c r="F474" s="7">
        <f>ABS(_FV(Table1[[#This Row],[Company]],"Change (%)",TRUE)/_FV(Table1[[#This Row],[Company]],"Beta"))</f>
        <v>8.2973043739263154E-3</v>
      </c>
      <c r="G474" s="7">
        <f>_FV(Table1[[#This Row],[Company]],"Change (%)",TRUE)</f>
        <v>1.0394E-2</v>
      </c>
      <c r="H474" s="7">
        <f>_FV(Table1[[#This Row],[Company]],"Volume")/_FV(Table1[[#This Row],[Company]],"Volume average",TRUE)</f>
        <v>0.14762562029666609</v>
      </c>
      <c r="I474" s="7">
        <f>(Table1[% volume]/(Table1[[#Totals],[% volume]]))</f>
        <v>0.52205949554939746</v>
      </c>
      <c r="J474" s="7">
        <f>_FV(Table1[[#This Row],[Company]],"Volume")/_FV(Table1[[#This Row],[Company]],"Shares outstanding",TRUE)</f>
        <v>2.8338930307632601E-3</v>
      </c>
      <c r="K474" s="7">
        <f>(_FV(Table1[[#This Row],[Company]],"52 week high",TRUE)-_FV(Table1[[#This Row],[Company]],"52 week low",TRUE))/_FV(Table1[[#This Row],[Company]],"Price")</f>
        <v>0.58770979967514891</v>
      </c>
      <c r="L474" s="7">
        <f>(_FV(Table1[[#This Row],[Company]],"High",TRUE)-_FV(Table1[[#This Row],[Company]],"Low",TRUE))/_FV(Table1[[#This Row],[Company]],"Price")</f>
        <v>1.6513264753654562E-2</v>
      </c>
      <c r="M474" s="7">
        <f>(Table1[day range]/Table1[year range])</f>
        <v>2.8097650852141848E-2</v>
      </c>
      <c r="N474" s="9">
        <f>_FV(Table1[[#This Row],[Company]],"Market cap",TRUE)</f>
        <v>12309083942.594999</v>
      </c>
      <c r="O474" s="9">
        <f>_FV(Table1[[#This Row],[Company]],"Previous close",TRUE)*_FV(Table1[[#This Row],[Company]],"Change (%)",TRUE)*_FV(Table1[[#This Row],[Company]],"Shares outstanding",TRUE)</f>
        <v>127940618.49933273</v>
      </c>
      <c r="P474" s="7">
        <f>(_FV(Table1[[#This Row],[Company]],"Price")-_FV(Table1[[#This Row],[Company]],"52 week low",TRUE))/_FV(Table1[[#This Row],[Company]],"Price",TRUE)</f>
        <v>0.50595560368164583</v>
      </c>
      <c r="Q474" s="3">
        <f>_FV(Table1[[#This Row],[Company]],"52 week low",TRUE)</f>
        <v>36.5</v>
      </c>
      <c r="R474" s="3">
        <f>_FV(Table1[[#This Row],[Company]],"Low")</f>
        <v>73</v>
      </c>
      <c r="S474" s="14">
        <f>_FV(Table1[[#This Row],[Company]],"Price")</f>
        <v>73.88</v>
      </c>
      <c r="T474" s="3">
        <f>_FV(Table1[[#This Row],[Company]],"High")</f>
        <v>74.22</v>
      </c>
      <c r="U474" s="3">
        <f>_FV(Table1[[#This Row],[Company]],"52 week high",TRUE)</f>
        <v>79.92</v>
      </c>
      <c r="V474" s="7">
        <f>(_FV(Table1[[#This Row],[Company]],"52 week high",TRUE)-_FV(Table1[[#This Row],[Company]],"Price"))/_FV(Table1[[#This Row],[Company]],"Price",TRUE)</f>
        <v>8.1754195993503073E-2</v>
      </c>
      <c r="W474" s="7">
        <f>((_FV(Table1[[#This Row],[Company]],"Price")-_FV(Table1[[#This Row],[Company]],"52 week low",TRUE))/(Table1[year range]*_FV(Table1[[#This Row],[Company]],"Price")))</f>
        <v>0.86089359742054339</v>
      </c>
      <c r="X474" s="7">
        <f>((_FV(Table1[[#This Row],[Company]],"Price")-_FV(Table1[[#This Row],[Company]],"Low",TRUE))/(_FV(Table1[[#This Row],[Company]],"High",TRUE)-_FV(Table1[[#This Row],[Company]],"Low",TRUE)))</f>
        <v>0.72131147540983298</v>
      </c>
      <c r="Y474" s="3">
        <f>_FV(Table1[[#This Row],[Company]],"Previous close",TRUE)</f>
        <v>73.12</v>
      </c>
      <c r="Z474" s="17">
        <f>_FV(Table1[[#This Row],[Company]],"Change")</f>
        <v>0.76</v>
      </c>
      <c r="AA474" s="3">
        <f>_FV(Table1[[#This Row],[Company]],"Open")</f>
        <v>73.069999999999993</v>
      </c>
      <c r="AB474" s="1">
        <v>5.1445999999999999E-2</v>
      </c>
      <c r="AC474" s="6">
        <f>_FV(Table1[[#This Row],[Company]],"Volume")</f>
        <v>477060</v>
      </c>
      <c r="AD474" s="6">
        <f>_FV(Table1[[#This Row],[Company]],"Volume average",TRUE)</f>
        <v>3231552.890625</v>
      </c>
      <c r="AE474" s="1" t="str">
        <f>_FV(Table1[[#This Row],[Company]],"Year founded",TRUE)</f>
        <v>1988</v>
      </c>
      <c r="AF474" s="6">
        <f>_FV(Table1[[#This Row],[Company]],"Shares outstanding",TRUE)</f>
        <v>168340863.54752499</v>
      </c>
      <c r="AG474" s="1" t="str">
        <f>_FV(Table1[[#This Row],[Company]],"Exchange")</f>
        <v>NYSE</v>
      </c>
      <c r="AH474" s="1" t="str">
        <f>_FV(Table1[[#This Row],[Company]],"Industry")</f>
        <v>Department Stores</v>
      </c>
    </row>
    <row r="475" spans="1:34" ht="16.5" x14ac:dyDescent="0.25">
      <c r="A475" s="1">
        <v>87</v>
      </c>
      <c r="B475" s="2" t="e" vm="479">
        <v>#VALUE!</v>
      </c>
      <c r="C475" s="1" t="str">
        <f>_FV(Table1[[#This Row],[Company]],"Ticker symbol",TRUE)</f>
        <v>CELG</v>
      </c>
      <c r="D475" s="5">
        <f>_FV(Table1[[#This Row],[Company]],"P/E",TRUE)</f>
        <v>24.449877999999998</v>
      </c>
      <c r="E475" s="18">
        <v>1.3</v>
      </c>
      <c r="F475" s="7">
        <f>ABS(_FV(Table1[[#This Row],[Company]],"Change (%)",TRUE)/Table1[Beta])</f>
        <v>8.0076923076923059E-3</v>
      </c>
      <c r="G475" s="7">
        <f>_FV(Table1[[#This Row],[Company]],"Change (%)",TRUE)</f>
        <v>1.0409999999999999E-2</v>
      </c>
      <c r="H475" s="7">
        <f>_FV(Table1[[#This Row],[Company]],"Volume")/_FV(Table1[[#This Row],[Company]],"Volume average",TRUE)</f>
        <v>0.38118511545800787</v>
      </c>
      <c r="I475" s="7">
        <f>(Table1[% volume]/(Table1[[#Totals],[% volume]]))</f>
        <v>1.3480133643945851</v>
      </c>
      <c r="J475" s="7">
        <f>_FV(Table1[[#This Row],[Company]],"Volume")/_FV(Table1[[#This Row],[Company]],"Shares outstanding",TRUE)</f>
        <v>2.7474838125033608E-3</v>
      </c>
      <c r="K475" s="7">
        <f>(_FV(Table1[[#This Row],[Company]],"52 week high",TRUE)-_FV(Table1[[#This Row],[Company]],"52 week low",TRUE))/_FV(Table1[[#This Row],[Company]],"Price")</f>
        <v>0.80052608505041645</v>
      </c>
      <c r="L475" s="7">
        <f>(_FV(Table1[[#This Row],[Company]],"High",TRUE)-_FV(Table1[[#This Row],[Company]],"Low",TRUE))/_FV(Table1[[#This Row],[Company]],"Price")</f>
        <v>1.5234546251644023E-2</v>
      </c>
      <c r="M475" s="7">
        <f>(Table1[day range]/Table1[year range])</f>
        <v>1.9030668127053681E-2</v>
      </c>
      <c r="N475" s="9">
        <f>_FV(Table1[[#This Row],[Company]],"Market cap",TRUE)</f>
        <v>63921700685.100998</v>
      </c>
      <c r="O475" s="9">
        <f>_FV(Table1[[#This Row],[Company]],"Previous close",TRUE)*_FV(Table1[[#This Row],[Company]],"Change (%)",TRUE)*_FV(Table1[[#This Row],[Company]],"Shares outstanding",TRUE)</f>
        <v>665424904.1319015</v>
      </c>
      <c r="P475" s="7">
        <f>(_FV(Table1[[#This Row],[Company]],"Price")-_FV(Table1[[#This Row],[Company]],"52 week low",TRUE))/_FV(Table1[[#This Row],[Company]],"Price",TRUE)</f>
        <v>0.18752740026304254</v>
      </c>
      <c r="Q475" s="3">
        <f>_FV(Table1[[#This Row],[Company]],"52 week low",TRUE)</f>
        <v>74.13</v>
      </c>
      <c r="R475" s="3">
        <f>_FV(Table1[[#This Row],[Company]],"Low")</f>
        <v>90.11</v>
      </c>
      <c r="S475" s="14">
        <f>_FV(Table1[[#This Row],[Company]],"Price")</f>
        <v>91.24</v>
      </c>
      <c r="T475" s="3">
        <f>_FV(Table1[[#This Row],[Company]],"High")</f>
        <v>91.5</v>
      </c>
      <c r="U475" s="3">
        <f>_FV(Table1[[#This Row],[Company]],"52 week high",TRUE)</f>
        <v>147.16999999999999</v>
      </c>
      <c r="V475" s="7">
        <f>(_FV(Table1[[#This Row],[Company]],"52 week high",TRUE)-_FV(Table1[[#This Row],[Company]],"Price"))/_FV(Table1[[#This Row],[Company]],"Price",TRUE)</f>
        <v>0.61299868478737396</v>
      </c>
      <c r="W475" s="7">
        <f>((_FV(Table1[[#This Row],[Company]],"Price")-_FV(Table1[[#This Row],[Company]],"52 week low",TRUE))/(Table1[year range]*_FV(Table1[[#This Row],[Company]],"Price")))</f>
        <v>0.23425520262869662</v>
      </c>
      <c r="X475" s="7">
        <f>((_FV(Table1[[#This Row],[Company]],"Price")-_FV(Table1[[#This Row],[Company]],"Low",TRUE))/(_FV(Table1[[#This Row],[Company]],"High",TRUE)-_FV(Table1[[#This Row],[Company]],"Low",TRUE)))</f>
        <v>0.81294964028776617</v>
      </c>
      <c r="Y475" s="3">
        <f>_FV(Table1[[#This Row],[Company]],"Previous close",TRUE)</f>
        <v>90.3</v>
      </c>
      <c r="Z475" s="17">
        <f>_FV(Table1[[#This Row],[Company]],"Change")</f>
        <v>0.94</v>
      </c>
      <c r="AA475" s="3">
        <f>_FV(Table1[[#This Row],[Company]],"Open")</f>
        <v>90.3</v>
      </c>
      <c r="AB475" s="1">
        <v>0.25932899999999998</v>
      </c>
      <c r="AC475" s="6">
        <f>_FV(Table1[[#This Row],[Company]],"Volume")</f>
        <v>1944893</v>
      </c>
      <c r="AD475" s="6">
        <f>_FV(Table1[[#This Row],[Company]],"Volume average",TRUE)</f>
        <v>5102227.03125</v>
      </c>
      <c r="AE475" s="1" t="str">
        <f>_FV(Table1[[#This Row],[Company]],"Year founded",TRUE)</f>
        <v>1986</v>
      </c>
      <c r="AF475" s="6">
        <f>_FV(Table1[[#This Row],[Company]],"Shares outstanding",TRUE)</f>
        <v>707881513.67775202</v>
      </c>
      <c r="AG475" s="1" t="str">
        <f>_FV(Table1[[#This Row],[Company]],"Exchange")</f>
        <v>NASDAQ</v>
      </c>
      <c r="AH475" s="1" t="str">
        <f>_FV(Table1[[#This Row],[Company]],"Industry")</f>
        <v>Biotechnology</v>
      </c>
    </row>
    <row r="476" spans="1:34" ht="16.5" x14ac:dyDescent="0.25">
      <c r="A476" s="1">
        <v>33</v>
      </c>
      <c r="B476" s="2" t="e" vm="480">
        <v>#VALUE!</v>
      </c>
      <c r="C476" s="1" t="str">
        <f>_FV(Table1[[#This Row],[Company]],"Ticker symbol",TRUE)</f>
        <v>NVDA</v>
      </c>
      <c r="D476" s="5">
        <f>_FV(Table1[[#This Row],[Company]],"P/E",TRUE)</f>
        <v>42.194093000000002</v>
      </c>
      <c r="E476" s="5">
        <f>_FV(Table1[[#This Row],[Company]],"Beta")</f>
        <v>1.544278</v>
      </c>
      <c r="F476" s="7">
        <f>ABS(_FV(Table1[[#This Row],[Company]],"Change (%)",TRUE)/_FV(Table1[[#This Row],[Company]],"Beta"))</f>
        <v>6.8057694275253534E-3</v>
      </c>
      <c r="G476" s="7">
        <f>_FV(Table1[[#This Row],[Company]],"Change (%)",TRUE)</f>
        <v>1.0509999999999999E-2</v>
      </c>
      <c r="H476" s="7">
        <f>_FV(Table1[[#This Row],[Company]],"Volume")/_FV(Table1[[#This Row],[Company]],"Volume average",TRUE)</f>
        <v>1.2628079415260896</v>
      </c>
      <c r="I476" s="7">
        <f>(Table1[% volume]/(Table1[[#Totals],[% volume]]))</f>
        <v>4.4657619429746891</v>
      </c>
      <c r="J476" s="7">
        <f>_FV(Table1[[#This Row],[Company]],"Volume")/_FV(Table1[[#This Row],[Company]],"Shares outstanding",TRUE)</f>
        <v>4.7243211412441146E-3</v>
      </c>
      <c r="K476" s="7">
        <f>(_FV(Table1[[#This Row],[Company]],"52 week high",TRUE)-_FV(Table1[[#This Row],[Company]],"52 week low",TRUE))/_FV(Table1[[#This Row],[Company]],"Price")</f>
        <v>0.44794114248295513</v>
      </c>
      <c r="L476" s="7">
        <f>(_FV(Table1[[#This Row],[Company]],"High",TRUE)-_FV(Table1[[#This Row],[Company]],"Low",TRUE))/_FV(Table1[[#This Row],[Company]],"Price")</f>
        <v>1.7834443973652879E-2</v>
      </c>
      <c r="M476" s="7">
        <f>(Table1[day range]/Table1[year range])</f>
        <v>3.9814257459798989E-2</v>
      </c>
      <c r="N476" s="9">
        <f>_FV(Table1[[#This Row],[Company]],"Market cap",TRUE)</f>
        <v>157657081200</v>
      </c>
      <c r="O476" s="9">
        <f>_FV(Table1[[#This Row],[Company]],"Previous close",TRUE)*_FV(Table1[[#This Row],[Company]],"Change (%)",TRUE)*_FV(Table1[[#This Row],[Company]],"Shares outstanding",TRUE)</f>
        <v>1656975923.4119999</v>
      </c>
      <c r="P476" s="7">
        <f>(_FV(Table1[[#This Row],[Company]],"Price")-_FV(Table1[[#This Row],[Company]],"52 week low",TRUE))/_FV(Table1[[#This Row],[Company]],"Price",TRUE)</f>
        <v>0.41100111706020576</v>
      </c>
      <c r="Q476" s="3">
        <f>_FV(Table1[[#This Row],[Company]],"52 week low",TRUE)</f>
        <v>152.91</v>
      </c>
      <c r="R476" s="3">
        <f>_FV(Table1[[#This Row],[Company]],"Low")</f>
        <v>255.59</v>
      </c>
      <c r="S476" s="14">
        <f>_FV(Table1[[#This Row],[Company]],"Price")</f>
        <v>259.61</v>
      </c>
      <c r="T476" s="3">
        <f>_FV(Table1[[#This Row],[Company]],"High")</f>
        <v>260.22000000000003</v>
      </c>
      <c r="U476" s="3">
        <f>_FV(Table1[[#This Row],[Company]],"52 week high",TRUE)</f>
        <v>269.2</v>
      </c>
      <c r="V476" s="7">
        <f>(_FV(Table1[[#This Row],[Company]],"52 week high",TRUE)-_FV(Table1[[#This Row],[Company]],"Price"))/_FV(Table1[[#This Row],[Company]],"Price",TRUE)</f>
        <v>3.6940025422749413E-2</v>
      </c>
      <c r="W476" s="7">
        <f>((_FV(Table1[[#This Row],[Company]],"Price")-_FV(Table1[[#This Row],[Company]],"52 week low",TRUE))/(Table1[year range]*_FV(Table1[[#This Row],[Company]],"Price")))</f>
        <v>0.91753375182732844</v>
      </c>
      <c r="X476" s="7">
        <f>((_FV(Table1[[#This Row],[Company]],"Price")-_FV(Table1[[#This Row],[Company]],"Low",TRUE))/(_FV(Table1[[#This Row],[Company]],"High",TRUE)-_FV(Table1[[#This Row],[Company]],"Low",TRUE)))</f>
        <v>0.86825053995680124</v>
      </c>
      <c r="Y476" s="3">
        <f>_FV(Table1[[#This Row],[Company]],"Previous close",TRUE)</f>
        <v>256.91000000000003</v>
      </c>
      <c r="Z476" s="17">
        <f>_FV(Table1[[#This Row],[Company]],"Change")</f>
        <v>2.7</v>
      </c>
      <c r="AA476" s="3">
        <f>_FV(Table1[[#This Row],[Company]],"Open")</f>
        <v>257</v>
      </c>
      <c r="AB476" s="1">
        <v>0.64236000000000004</v>
      </c>
      <c r="AC476" s="6">
        <f>_FV(Table1[[#This Row],[Company]],"Volume")</f>
        <v>2899158</v>
      </c>
      <c r="AD476" s="6">
        <f>_FV(Table1[[#This Row],[Company]],"Volume average",TRUE)</f>
        <v>2295802.7936507901</v>
      </c>
      <c r="AE476" s="1" t="str">
        <f>_FV(Table1[[#This Row],[Company]],"Year founded",TRUE)</f>
        <v>1993</v>
      </c>
      <c r="AF476" s="6">
        <f>_FV(Table1[[#This Row],[Company]],"Shares outstanding",TRUE)</f>
        <v>613666580.51457703</v>
      </c>
      <c r="AG476" s="1" t="str">
        <f>_FV(Table1[[#This Row],[Company]],"Exchange")</f>
        <v>NASDAQ</v>
      </c>
      <c r="AH476" s="1" t="str">
        <f>_FV(Table1[[#This Row],[Company]],"Industry")</f>
        <v>Semiconductors</v>
      </c>
    </row>
    <row r="477" spans="1:34" ht="16.5" x14ac:dyDescent="0.25">
      <c r="A477" s="1">
        <v>270</v>
      </c>
      <c r="B477" s="2" t="e" vm="481">
        <v>#VALUE!</v>
      </c>
      <c r="C477" s="1" t="str">
        <f>_FV(Table1[[#This Row],[Company]],"Ticker symbol",TRUE)</f>
        <v>UAL</v>
      </c>
      <c r="D477" s="5">
        <f>_FV(Table1[[#This Row],[Company]],"P/E",TRUE)</f>
        <v>11.655011999999999</v>
      </c>
      <c r="E477" s="5">
        <f>_FV(Table1[[#This Row],[Company]],"Beta")</f>
        <v>0.87347200000000003</v>
      </c>
      <c r="F477" s="7">
        <f>ABS(_FV(Table1[[#This Row],[Company]],"Change (%)",TRUE)/_FV(Table1[[#This Row],[Company]],"Beta"))</f>
        <v>1.2099987177608441E-2</v>
      </c>
      <c r="G477" s="7">
        <f>_FV(Table1[[#This Row],[Company]],"Change (%)",TRUE)</f>
        <v>1.0569E-2</v>
      </c>
      <c r="H477" s="7">
        <f>_FV(Table1[[#This Row],[Company]],"Volume")/_FV(Table1[[#This Row],[Company]],"Volume average",TRUE)</f>
        <v>0.16517952516740902</v>
      </c>
      <c r="I477" s="7">
        <f>(Table1[% volume]/(Table1[[#Totals],[% volume]]))</f>
        <v>0.58413667905809985</v>
      </c>
      <c r="J477" s="7">
        <f>_FV(Table1[[#This Row],[Company]],"Volume")/_FV(Table1[[#This Row],[Company]],"Shares outstanding",TRUE)</f>
        <v>1.8905005261867459E-3</v>
      </c>
      <c r="K477" s="7">
        <f>(_FV(Table1[[#This Row],[Company]],"52 week high",TRUE)-_FV(Table1[[#This Row],[Company]],"52 week low",TRUE))/_FV(Table1[[#This Row],[Company]],"Price")</f>
        <v>0.32383699963937979</v>
      </c>
      <c r="L477" s="7">
        <f>(_FV(Table1[[#This Row],[Company]],"High",TRUE)-_FV(Table1[[#This Row],[Company]],"Low",TRUE))/_FV(Table1[[#This Row],[Company]],"Price")</f>
        <v>1.2501502584445321E-2</v>
      </c>
      <c r="M477" s="7">
        <f>(Table1[day range]/Table1[year range])</f>
        <v>3.8604305864885155E-2</v>
      </c>
      <c r="N477" s="9">
        <f>_FV(Table1[[#This Row],[Company]],"Market cap",TRUE)</f>
        <v>22729719185.360001</v>
      </c>
      <c r="O477" s="9">
        <f>_FV(Table1[[#This Row],[Company]],"Previous close",TRUE)*_FV(Table1[[#This Row],[Company]],"Change (%)",TRUE)*_FV(Table1[[#This Row],[Company]],"Shares outstanding",TRUE)</f>
        <v>240230402.07006955</v>
      </c>
      <c r="P477" s="7">
        <f>(_FV(Table1[[#This Row],[Company]],"Price")-_FV(Table1[[#This Row],[Company]],"52 week low",TRUE))/_FV(Table1[[#This Row],[Company]],"Price",TRUE)</f>
        <v>0.32071162399326841</v>
      </c>
      <c r="Q477" s="3">
        <f>_FV(Table1[[#This Row],[Company]],"52 week low",TRUE)</f>
        <v>56.51</v>
      </c>
      <c r="R477" s="3">
        <f>_FV(Table1[[#This Row],[Company]],"Low")</f>
        <v>82.41</v>
      </c>
      <c r="S477" s="14">
        <f>_FV(Table1[[#This Row],[Company]],"Price")</f>
        <v>83.19</v>
      </c>
      <c r="T477" s="3">
        <f>_FV(Table1[[#This Row],[Company]],"High")</f>
        <v>83.45</v>
      </c>
      <c r="U477" s="3">
        <f>_FV(Table1[[#This Row],[Company]],"52 week high",TRUE)</f>
        <v>83.45</v>
      </c>
      <c r="V477" s="7">
        <f>(_FV(Table1[[#This Row],[Company]],"52 week high",TRUE)-_FV(Table1[[#This Row],[Company]],"Price"))/_FV(Table1[[#This Row],[Company]],"Price",TRUE)</f>
        <v>3.1253756461113729E-3</v>
      </c>
      <c r="W477" s="7">
        <f>((_FV(Table1[[#This Row],[Company]],"Price")-_FV(Table1[[#This Row],[Company]],"52 week low",TRUE))/(Table1[year range]*_FV(Table1[[#This Row],[Company]],"Price")))</f>
        <v>0.99034892353377857</v>
      </c>
      <c r="X477" s="7">
        <f>((_FV(Table1[[#This Row],[Company]],"Price")-_FV(Table1[[#This Row],[Company]],"Low",TRUE))/(_FV(Table1[[#This Row],[Company]],"High",TRUE)-_FV(Table1[[#This Row],[Company]],"Low",TRUE)))</f>
        <v>0.74999999999999656</v>
      </c>
      <c r="Y477" s="3">
        <f>_FV(Table1[[#This Row],[Company]],"Previous close",TRUE)</f>
        <v>82.32</v>
      </c>
      <c r="Z477" s="17">
        <f>_FV(Table1[[#This Row],[Company]],"Change")</f>
        <v>0.87</v>
      </c>
      <c r="AA477" s="3">
        <f>_FV(Table1[[#This Row],[Company]],"Open")</f>
        <v>82.64</v>
      </c>
      <c r="AB477" s="1">
        <v>7.9523999999999997E-2</v>
      </c>
      <c r="AC477" s="6">
        <f>_FV(Table1[[#This Row],[Company]],"Volume")</f>
        <v>521994</v>
      </c>
      <c r="AD477" s="6">
        <f>_FV(Table1[[#This Row],[Company]],"Volume average",TRUE)</f>
        <v>3160161.6451612902</v>
      </c>
      <c r="AE477" s="1" t="str">
        <f>_FV(Table1[[#This Row],[Company]],"Year founded",TRUE)</f>
        <v>1968</v>
      </c>
      <c r="AF477" s="6">
        <f>_FV(Table1[[#This Row],[Company]],"Shares outstanding",TRUE)</f>
        <v>276114178.63654</v>
      </c>
      <c r="AG477" s="1" t="str">
        <f>_FV(Table1[[#This Row],[Company]],"Exchange")</f>
        <v>NYSE</v>
      </c>
      <c r="AH477" s="1" t="str">
        <f>_FV(Table1[[#This Row],[Company]],"Industry")</f>
        <v>Airlines</v>
      </c>
    </row>
    <row r="478" spans="1:34" ht="16.5" x14ac:dyDescent="0.25">
      <c r="A478" s="1">
        <v>266</v>
      </c>
      <c r="B478" s="2" t="e" vm="482">
        <v>#VALUE!</v>
      </c>
      <c r="C478" s="1" t="str">
        <f>_FV(Table1[[#This Row],[Company]],"Ticker symbol",TRUE)</f>
        <v>CFG</v>
      </c>
      <c r="D478" s="5">
        <f>_FV(Table1[[#This Row],[Company]],"P/E",TRUE)</f>
        <v>10.964912</v>
      </c>
      <c r="E478" s="19">
        <v>1.49</v>
      </c>
      <c r="F478" s="7">
        <f>ABS(Table1[[#This Row],[% change]]/Table1[[#This Row],[Beta]])</f>
        <v>7.3073825503355708E-3</v>
      </c>
      <c r="G478" s="7">
        <f>_FV(Table1[[#This Row],[Company]],"Change (%)",TRUE)</f>
        <v>1.0888E-2</v>
      </c>
      <c r="H478" s="7">
        <f>_FV(Table1[[#This Row],[Company]],"Volume")/_FV(Table1[[#This Row],[Company]],"Volume average",TRUE)</f>
        <v>0.16074692330530138</v>
      </c>
      <c r="I478" s="7">
        <f>(Table1[% volume]/(Table1[[#Totals],[% volume]]))</f>
        <v>0.56846133837229684</v>
      </c>
      <c r="J478" s="7">
        <f>_FV(Table1[[#This Row],[Company]],"Volume")/_FV(Table1[[#This Row],[Company]],"Shares outstanding",TRUE)</f>
        <v>1.4775692049063234E-3</v>
      </c>
      <c r="K478" s="7">
        <f>(_FV(Table1[[#This Row],[Company]],"52 week high",TRUE)-_FV(Table1[[#This Row],[Company]],"52 week low",TRUE))/_FV(Table1[[#This Row],[Company]],"Price")</f>
        <v>0.40930232558139523</v>
      </c>
      <c r="L478" s="7">
        <f>(_FV(Table1[[#This Row],[Company]],"High",TRUE)-_FV(Table1[[#This Row],[Company]],"Low",TRUE))/_FV(Table1[[#This Row],[Company]],"Price")</f>
        <v>1.2607099143206868E-2</v>
      </c>
      <c r="M478" s="7">
        <f>(Table1[day range]/Table1[year range])</f>
        <v>3.0801435406698607E-2</v>
      </c>
      <c r="N478" s="9">
        <f>_FV(Table1[[#This Row],[Company]],"Market cap",TRUE)</f>
        <v>19442412114.849998</v>
      </c>
      <c r="O478" s="9">
        <f>_FV(Table1[[#This Row],[Company]],"Previous close",TRUE)*_FV(Table1[[#This Row],[Company]],"Change (%)",TRUE)*_FV(Table1[[#This Row],[Company]],"Shares outstanding",TRUE)</f>
        <v>211688983.10648689</v>
      </c>
      <c r="P478" s="7">
        <f>(_FV(Table1[[#This Row],[Company]],"Price")-_FV(Table1[[#This Row],[Company]],"52 week low",TRUE))/_FV(Table1[[#This Row],[Company]],"Price",TRUE)</f>
        <v>0.22864137086903302</v>
      </c>
      <c r="Q478" s="3">
        <f>_FV(Table1[[#This Row],[Company]],"52 week low",TRUE)</f>
        <v>31.51</v>
      </c>
      <c r="R478" s="3">
        <f>_FV(Table1[[#This Row],[Company]],"Low")</f>
        <v>40.36</v>
      </c>
      <c r="S478" s="14">
        <f>_FV(Table1[[#This Row],[Company]],"Price")</f>
        <v>40.85</v>
      </c>
      <c r="T478" s="3">
        <f>_FV(Table1[[#This Row],[Company]],"High")</f>
        <v>40.875</v>
      </c>
      <c r="U478" s="3">
        <f>_FV(Table1[[#This Row],[Company]],"52 week high",TRUE)</f>
        <v>48.23</v>
      </c>
      <c r="V478" s="7">
        <f>(_FV(Table1[[#This Row],[Company]],"52 week high",TRUE)-_FV(Table1[[#This Row],[Company]],"Price"))/_FV(Table1[[#This Row],[Company]],"Price",TRUE)</f>
        <v>0.18066095471236218</v>
      </c>
      <c r="W478" s="7">
        <f>((_FV(Table1[[#This Row],[Company]],"Price")-_FV(Table1[[#This Row],[Company]],"52 week low",TRUE))/(Table1[year range]*_FV(Table1[[#This Row],[Company]],"Price")))</f>
        <v>0.55861244019138767</v>
      </c>
      <c r="X478" s="7">
        <f>((_FV(Table1[[#This Row],[Company]],"Price")-_FV(Table1[[#This Row],[Company]],"Low",TRUE))/(_FV(Table1[[#This Row],[Company]],"High",TRUE)-_FV(Table1[[#This Row],[Company]],"Low",TRUE)))</f>
        <v>0.95145631067961445</v>
      </c>
      <c r="Y478" s="3">
        <f>_FV(Table1[[#This Row],[Company]],"Previous close",TRUE)</f>
        <v>40.409999999999997</v>
      </c>
      <c r="Z478" s="17">
        <f>_FV(Table1[[#This Row],[Company]],"Change")</f>
        <v>0.44</v>
      </c>
      <c r="AA478" s="3">
        <f>_FV(Table1[[#This Row],[Company]],"Open")</f>
        <v>40.39</v>
      </c>
      <c r="AB478" s="1">
        <v>8.1153000000000003E-2</v>
      </c>
      <c r="AC478" s="6">
        <f>_FV(Table1[[#This Row],[Company]],"Volume")</f>
        <v>710901</v>
      </c>
      <c r="AD478" s="6">
        <f>_FV(Table1[[#This Row],[Company]],"Volume average",TRUE)</f>
        <v>4422485.8888888899</v>
      </c>
      <c r="AE478" s="1" t="str">
        <f>_FV(Table1[[#This Row],[Company]],"Year founded",TRUE)</f>
        <v>1828</v>
      </c>
      <c r="AF478" s="6">
        <f>_FV(Table1[[#This Row],[Company]],"Shares outstanding",TRUE)</f>
        <v>481128733.35436797</v>
      </c>
      <c r="AG478" s="1" t="str">
        <f>_FV(Table1[[#This Row],[Company]],"Exchange")</f>
        <v>NYSE</v>
      </c>
      <c r="AH478" s="1" t="str">
        <f>_FV(Table1[[#This Row],[Company]],"Industry")</f>
        <v>Banks - Regional - US</v>
      </c>
    </row>
    <row r="479" spans="1:34" ht="16.5" x14ac:dyDescent="0.25">
      <c r="A479" s="1">
        <v>242</v>
      </c>
      <c r="B479" s="2" t="e" vm="483">
        <v>#VALUE!</v>
      </c>
      <c r="C479" s="1" t="str">
        <f>_FV(Table1[[#This Row],[Company]],"Ticker symbol",TRUE)</f>
        <v>NTAP</v>
      </c>
      <c r="D479" s="5">
        <f>_FV(Table1[[#This Row],[Company]],"P/E",TRUE)</f>
        <v>294.11764699999998</v>
      </c>
      <c r="E479" s="5">
        <f>_FV(Table1[[#This Row],[Company]],"Beta")</f>
        <v>1.1842680000000001</v>
      </c>
      <c r="F479" s="7">
        <f>ABS(_FV(Table1[[#This Row],[Company]],"Change (%)",TRUE)/_FV(Table1[[#This Row],[Company]],"Beta"))</f>
        <v>9.2715500207723248E-3</v>
      </c>
      <c r="G479" s="7">
        <f>_FV(Table1[[#This Row],[Company]],"Change (%)",TRUE)</f>
        <v>1.098E-2</v>
      </c>
      <c r="H479" s="7">
        <f>_FV(Table1[[#This Row],[Company]],"Volume")/_FV(Table1[[#This Row],[Company]],"Volume average",TRUE)</f>
        <v>0.15914035616371211</v>
      </c>
      <c r="I479" s="7">
        <f>(Table1[% volume]/(Table1[[#Totals],[% volume]]))</f>
        <v>0.56277991512192305</v>
      </c>
      <c r="J479" s="7">
        <f>_FV(Table1[[#This Row],[Company]],"Volume")/_FV(Table1[[#This Row],[Company]],"Shares outstanding",TRUE)</f>
        <v>1.5936876883301746E-3</v>
      </c>
      <c r="K479" s="7">
        <f>(_FV(Table1[[#This Row],[Company]],"52 week high",TRUE)-_FV(Table1[[#This Row],[Company]],"52 week low",TRUE))/_FV(Table1[[#This Row],[Company]],"Price")</f>
        <v>0.55013877156992885</v>
      </c>
      <c r="L479" s="7">
        <f>(_FV(Table1[[#This Row],[Company]],"High",TRUE)-_FV(Table1[[#This Row],[Company]],"Low",TRUE))/_FV(Table1[[#This Row],[Company]],"Price")</f>
        <v>1.6169904669965044E-2</v>
      </c>
      <c r="M479" s="7">
        <f>(Table1[day range]/Table1[year range])</f>
        <v>2.9392410616363305E-2</v>
      </c>
      <c r="N479" s="9">
        <f>_FV(Table1[[#This Row],[Company]],"Market cap",TRUE)</f>
        <v>21684748017.48</v>
      </c>
      <c r="O479" s="9">
        <f>_FV(Table1[[#This Row],[Company]],"Previous close",TRUE)*_FV(Table1[[#This Row],[Company]],"Change (%)",TRUE)*_FV(Table1[[#This Row],[Company]],"Shares outstanding",TRUE)</f>
        <v>238098533.23193014</v>
      </c>
      <c r="P479" s="7">
        <f>(_FV(Table1[[#This Row],[Company]],"Price")-_FV(Table1[[#This Row],[Company]],"52 week low",TRUE))/_FV(Table1[[#This Row],[Company]],"Price",TRUE)</f>
        <v>0.54688065644986128</v>
      </c>
      <c r="Q479" s="3">
        <f>_FV(Table1[[#This Row],[Company]],"52 week low",TRUE)</f>
        <v>37.549999999999997</v>
      </c>
      <c r="R479" s="3">
        <f>_FV(Table1[[#This Row],[Company]],"Low")</f>
        <v>81.64</v>
      </c>
      <c r="S479" s="14">
        <f>_FV(Table1[[#This Row],[Company]],"Price")</f>
        <v>82.87</v>
      </c>
      <c r="T479" s="3">
        <f>_FV(Table1[[#This Row],[Company]],"High")</f>
        <v>82.98</v>
      </c>
      <c r="U479" s="3">
        <f>_FV(Table1[[#This Row],[Company]],"52 week high",TRUE)</f>
        <v>83.14</v>
      </c>
      <c r="V479" s="7">
        <f>(_FV(Table1[[#This Row],[Company]],"52 week high",TRUE)-_FV(Table1[[#This Row],[Company]],"Price"))/_FV(Table1[[#This Row],[Company]],"Price",TRUE)</f>
        <v>3.2581151200675273E-3</v>
      </c>
      <c r="W479" s="7">
        <f>((_FV(Table1[[#This Row],[Company]],"Price")-_FV(Table1[[#This Row],[Company]],"52 week low",TRUE))/(Table1[year range]*_FV(Table1[[#This Row],[Company]],"Price")))</f>
        <v>0.99407764860715075</v>
      </c>
      <c r="X479" s="7">
        <f>((_FV(Table1[[#This Row],[Company]],"Price")-_FV(Table1[[#This Row],[Company]],"Low",TRUE))/(_FV(Table1[[#This Row],[Company]],"High",TRUE)-_FV(Table1[[#This Row],[Company]],"Low",TRUE)))</f>
        <v>0.91791044776119468</v>
      </c>
      <c r="Y479" s="3">
        <f>_FV(Table1[[#This Row],[Company]],"Previous close",TRUE)</f>
        <v>81.97</v>
      </c>
      <c r="Z479" s="17">
        <f>_FV(Table1[[#This Row],[Company]],"Change")</f>
        <v>0.9</v>
      </c>
      <c r="AA479" s="3">
        <f>_FV(Table1[[#This Row],[Company]],"Open")</f>
        <v>81.99</v>
      </c>
      <c r="AB479" s="1">
        <v>9.0439000000000005E-2</v>
      </c>
      <c r="AC479" s="6">
        <f>_FV(Table1[[#This Row],[Company]],"Volume")</f>
        <v>421602</v>
      </c>
      <c r="AD479" s="6">
        <f>_FV(Table1[[#This Row],[Company]],"Volume average",TRUE)</f>
        <v>2649246.3015872999</v>
      </c>
      <c r="AE479" s="1" t="str">
        <f>_FV(Table1[[#This Row],[Company]],"Year founded",TRUE)</f>
        <v>1992</v>
      </c>
      <c r="AF479" s="6">
        <f>_FV(Table1[[#This Row],[Company]],"Shares outstanding",TRUE)</f>
        <v>264544931.28559199</v>
      </c>
      <c r="AG479" s="1" t="str">
        <f>_FV(Table1[[#This Row],[Company]],"Exchange")</f>
        <v>NASDAQ</v>
      </c>
      <c r="AH479" s="1" t="str">
        <f>_FV(Table1[[#This Row],[Company]],"Industry")</f>
        <v>Data Storage</v>
      </c>
    </row>
    <row r="480" spans="1:34" ht="16.5" x14ac:dyDescent="0.25">
      <c r="A480" s="1">
        <v>78</v>
      </c>
      <c r="B480" s="2" t="e" vm="484">
        <v>#VALUE!</v>
      </c>
      <c r="C480" s="1" t="str">
        <f>_FV(Table1[[#This Row],[Company]],"Ticker symbol",TRUE)</f>
        <v>BDX</v>
      </c>
      <c r="D480" s="5">
        <f>_FV(Table1[[#This Row],[Company]],"P/E",TRUE)</f>
        <v>99.009900999999999</v>
      </c>
      <c r="E480" s="5">
        <f>_FV(Table1[[#This Row],[Company]],"Beta")</f>
        <v>1.1399809999999999</v>
      </c>
      <c r="F480" s="7">
        <f>ABS(_FV(Table1[[#This Row],[Company]],"Change (%)",TRUE)/_FV(Table1[[#This Row],[Company]],"Beta"))</f>
        <v>1.0081746976484696E-2</v>
      </c>
      <c r="G480" s="7">
        <f>_FV(Table1[[#This Row],[Company]],"Change (%)",TRUE)</f>
        <v>1.1493E-2</v>
      </c>
      <c r="H480" s="7">
        <f>_FV(Table1[[#This Row],[Company]],"Volume")/_FV(Table1[[#This Row],[Company]],"Volume average",TRUE)</f>
        <v>0.23791160125689564</v>
      </c>
      <c r="I480" s="7">
        <f>(Table1[% volume]/(Table1[[#Totals],[% volume]]))</f>
        <v>0.84134454634585731</v>
      </c>
      <c r="J480" s="7">
        <f>_FV(Table1[[#This Row],[Company]],"Volume")/_FV(Table1[[#This Row],[Company]],"Shares outstanding",TRUE)</f>
        <v>9.535100030555548E-4</v>
      </c>
      <c r="K480" s="7">
        <f>(_FV(Table1[[#This Row],[Company]],"52 week high",TRUE)-_FV(Table1[[#This Row],[Company]],"52 week low",TRUE))/_FV(Table1[[#This Row],[Company]],"Price")</f>
        <v>0.24403955027509772</v>
      </c>
      <c r="L480" s="7">
        <f>(_FV(Table1[[#This Row],[Company]],"High",TRUE)-_FV(Table1[[#This Row],[Company]],"Low",TRUE))/_FV(Table1[[#This Row],[Company]],"Price")</f>
        <v>8.8509688222629737E-3</v>
      </c>
      <c r="M480" s="7">
        <f>(Table1[day range]/Table1[year range])</f>
        <v>3.6268583564776975E-2</v>
      </c>
      <c r="N480" s="9">
        <f>_FV(Table1[[#This Row],[Company]],"Market cap",TRUE)</f>
        <v>66917649857.400002</v>
      </c>
      <c r="O480" s="9">
        <f>_FV(Table1[[#This Row],[Company]],"Previous close",TRUE)*_FV(Table1[[#This Row],[Company]],"Change (%)",TRUE)*_FV(Table1[[#This Row],[Company]],"Shares outstanding",TRUE)</f>
        <v>769084549.81109798</v>
      </c>
      <c r="P480" s="7">
        <f>(_FV(Table1[[#This Row],[Company]],"Price")-_FV(Table1[[#This Row],[Company]],"52 week low",TRUE))/_FV(Table1[[#This Row],[Company]],"Price",TRUE)</f>
        <v>0.23638465832070804</v>
      </c>
      <c r="Q480" s="3">
        <f>_FV(Table1[[#This Row],[Company]],"52 week low",TRUE)</f>
        <v>191.53</v>
      </c>
      <c r="R480" s="3">
        <f>_FV(Table1[[#This Row],[Company]],"Low")</f>
        <v>248.36</v>
      </c>
      <c r="S480" s="14">
        <f>_FV(Table1[[#This Row],[Company]],"Price")</f>
        <v>250.82</v>
      </c>
      <c r="T480" s="3">
        <f>_FV(Table1[[#This Row],[Company]],"High")</f>
        <v>250.58</v>
      </c>
      <c r="U480" s="3">
        <f>_FV(Table1[[#This Row],[Company]],"52 week high",TRUE)</f>
        <v>252.74</v>
      </c>
      <c r="V480" s="7">
        <f>(_FV(Table1[[#This Row],[Company]],"52 week high",TRUE)-_FV(Table1[[#This Row],[Company]],"Price"))/_FV(Table1[[#This Row],[Company]],"Price",TRUE)</f>
        <v>7.6548919543896659E-3</v>
      </c>
      <c r="W480" s="7">
        <f>((_FV(Table1[[#This Row],[Company]],"Price")-_FV(Table1[[#This Row],[Company]],"52 week low",TRUE))/(Table1[year range]*_FV(Table1[[#This Row],[Company]],"Price")))</f>
        <v>0.96863257637640887</v>
      </c>
      <c r="X480" s="7">
        <f>((_FV(Table1[[#This Row],[Company]],"Price")-_FV(Table1[[#This Row],[Company]],"Low",TRUE))/(_FV(Table1[[#This Row],[Company]],"High",TRUE)-_FV(Table1[[#This Row],[Company]],"Low",TRUE)))</f>
        <v>1.1081081081080995</v>
      </c>
      <c r="Y480" s="3">
        <f>_FV(Table1[[#This Row],[Company]],"Previous close",TRUE)</f>
        <v>247.97</v>
      </c>
      <c r="Z480" s="17">
        <f>_FV(Table1[[#This Row],[Company]],"Change")</f>
        <v>2.85</v>
      </c>
      <c r="AA480" s="3">
        <f>_FV(Table1[[#This Row],[Company]],"Open")</f>
        <v>248.98</v>
      </c>
      <c r="AB480" s="1">
        <v>0.27892</v>
      </c>
      <c r="AC480" s="6">
        <f>_FV(Table1[[#This Row],[Company]],"Volume")</f>
        <v>257316</v>
      </c>
      <c r="AD480" s="6">
        <f>_FV(Table1[[#This Row],[Company]],"Volume average",TRUE)</f>
        <v>1081561.3809523799</v>
      </c>
      <c r="AE480" s="1" t="str">
        <f>_FV(Table1[[#This Row],[Company]],"Year founded",TRUE)</f>
        <v>1906</v>
      </c>
      <c r="AF480" s="6">
        <f>_FV(Table1[[#This Row],[Company]],"Shares outstanding",TRUE)</f>
        <v>269861877.87796903</v>
      </c>
      <c r="AG480" s="1" t="str">
        <f>_FV(Table1[[#This Row],[Company]],"Exchange")</f>
        <v>NYSE</v>
      </c>
      <c r="AH480" s="1" t="str">
        <f>_FV(Table1[[#This Row],[Company]],"Industry")</f>
        <v>Medical Instruments &amp; Supplies</v>
      </c>
    </row>
    <row r="481" spans="1:34" ht="16.5" x14ac:dyDescent="0.25">
      <c r="A481" s="1">
        <v>211</v>
      </c>
      <c r="B481" s="2" t="e" vm="485">
        <v>#VALUE!</v>
      </c>
      <c r="C481" s="1" t="str">
        <f>_FV(Table1[[#This Row],[Company]],"Ticker symbol",TRUE)</f>
        <v>MTB</v>
      </c>
      <c r="D481" s="5">
        <f>_FV(Table1[[#This Row],[Company]],"P/E",TRUE)</f>
        <v>18.050542</v>
      </c>
      <c r="E481" s="5">
        <f>_FV(Table1[[#This Row],[Company]],"Beta")</f>
        <v>0.91429099999999996</v>
      </c>
      <c r="F481" s="7">
        <f>ABS(_FV(Table1[[#This Row],[Company]],"Change (%)",TRUE)/_FV(Table1[[#This Row],[Company]],"Beta"))</f>
        <v>1.2579146026812031E-2</v>
      </c>
      <c r="G481" s="7">
        <f>_FV(Table1[[#This Row],[Company]],"Change (%)",TRUE)</f>
        <v>1.1500999999999999E-2</v>
      </c>
      <c r="H481" s="7">
        <f>_FV(Table1[[#This Row],[Company]],"Volume")/_FV(Table1[[#This Row],[Company]],"Volume average",TRUE)</f>
        <v>0.10938848013221754</v>
      </c>
      <c r="I481" s="7">
        <f>(Table1[% volume]/(Table1[[#Totals],[% volume]]))</f>
        <v>0.38683864387481565</v>
      </c>
      <c r="J481" s="7">
        <f>_FV(Table1[[#This Row],[Company]],"Volume")/_FV(Table1[[#This Row],[Company]],"Shares outstanding",TRUE)</f>
        <v>6.6755197646616634E-4</v>
      </c>
      <c r="K481" s="7">
        <f>(_FV(Table1[[#This Row],[Company]],"52 week high",TRUE)-_FV(Table1[[#This Row],[Company]],"52 week low",TRUE))/_FV(Table1[[#This Row],[Company]],"Price")</f>
        <v>0.31661600810536983</v>
      </c>
      <c r="L481" s="7">
        <f>(_FV(Table1[[#This Row],[Company]],"High",TRUE)-_FV(Table1[[#This Row],[Company]],"Low",TRUE))/_FV(Table1[[#This Row],[Company]],"Price")</f>
        <v>1.6323314195654654E-2</v>
      </c>
      <c r="M481" s="7">
        <f>(Table1[day range]/Table1[year range])</f>
        <v>5.1555555555555653E-2</v>
      </c>
      <c r="N481" s="9">
        <f>_FV(Table1[[#This Row],[Company]],"Market cap",TRUE)</f>
        <v>25496995649.84</v>
      </c>
      <c r="O481" s="9">
        <f>_FV(Table1[[#This Row],[Company]],"Previous close",TRUE)*_FV(Table1[[#This Row],[Company]],"Change (%)",TRUE)*_FV(Table1[[#This Row],[Company]],"Shares outstanding",TRUE)</f>
        <v>293240946.96881086</v>
      </c>
      <c r="P481" s="7">
        <f>(_FV(Table1[[#This Row],[Company]],"Price")-_FV(Table1[[#This Row],[Company]],"52 week low",TRUE))/_FV(Table1[[#This Row],[Company]],"Price",TRUE)</f>
        <v>0.20567375886524819</v>
      </c>
      <c r="Q481" s="3">
        <f>_FV(Table1[[#This Row],[Company]],"52 week low",TRUE)</f>
        <v>141.12</v>
      </c>
      <c r="R481" s="3">
        <f>_FV(Table1[[#This Row],[Company]],"Low")</f>
        <v>174.65</v>
      </c>
      <c r="S481" s="14">
        <f>_FV(Table1[[#This Row],[Company]],"Price")</f>
        <v>177.66</v>
      </c>
      <c r="T481" s="3">
        <f>_FV(Table1[[#This Row],[Company]],"High")</f>
        <v>177.55</v>
      </c>
      <c r="U481" s="3">
        <f>_FV(Table1[[#This Row],[Company]],"52 week high",TRUE)</f>
        <v>197.37</v>
      </c>
      <c r="V481" s="7">
        <f>(_FV(Table1[[#This Row],[Company]],"52 week high",TRUE)-_FV(Table1[[#This Row],[Company]],"Price"))/_FV(Table1[[#This Row],[Company]],"Price",TRUE)</f>
        <v>0.11094224924012162</v>
      </c>
      <c r="W481" s="7">
        <f>((_FV(Table1[[#This Row],[Company]],"Price")-_FV(Table1[[#This Row],[Company]],"52 week low",TRUE))/(Table1[year range]*_FV(Table1[[#This Row],[Company]],"Price")))</f>
        <v>0.64959999999999984</v>
      </c>
      <c r="X481" s="7">
        <f>((_FV(Table1[[#This Row],[Company]],"Price")-_FV(Table1[[#This Row],[Company]],"Low",TRUE))/(_FV(Table1[[#This Row],[Company]],"High",TRUE)-_FV(Table1[[#This Row],[Company]],"Low",TRUE)))</f>
        <v>1.0379310344827535</v>
      </c>
      <c r="Y481" s="3">
        <f>_FV(Table1[[#This Row],[Company]],"Previous close",TRUE)</f>
        <v>175.64</v>
      </c>
      <c r="Z481" s="17">
        <f>_FV(Table1[[#This Row],[Company]],"Change")</f>
        <v>2.02</v>
      </c>
      <c r="AA481" s="3">
        <f>_FV(Table1[[#This Row],[Company]],"Open")</f>
        <v>175.76</v>
      </c>
      <c r="AB481" s="1">
        <v>0.104347</v>
      </c>
      <c r="AC481" s="6">
        <f>_FV(Table1[[#This Row],[Company]],"Volume")</f>
        <v>96906</v>
      </c>
      <c r="AD481" s="6">
        <f>_FV(Table1[[#This Row],[Company]],"Volume average",TRUE)</f>
        <v>885888.53125</v>
      </c>
      <c r="AE481" s="1" t="str">
        <f>_FV(Table1[[#This Row],[Company]],"Year founded",TRUE)</f>
        <v>1969</v>
      </c>
      <c r="AF481" s="6">
        <f>_FV(Table1[[#This Row],[Company]],"Shares outstanding",TRUE)</f>
        <v>145166224.37850201</v>
      </c>
      <c r="AG481" s="1" t="str">
        <f>_FV(Table1[[#This Row],[Company]],"Exchange")</f>
        <v>NYSE</v>
      </c>
      <c r="AH481" s="1" t="str">
        <f>_FV(Table1[[#This Row],[Company]],"Industry")</f>
        <v>Banks - Regional - US</v>
      </c>
    </row>
    <row r="482" spans="1:34" ht="16.5" x14ac:dyDescent="0.25">
      <c r="A482" s="1">
        <v>464</v>
      </c>
      <c r="B482" s="2" t="e" vm="486">
        <v>#VALUE!</v>
      </c>
      <c r="C482" s="1" t="str">
        <f>_FV(Table1[[#This Row],[Company]],"Ticker symbol",TRUE)</f>
        <v>NKTR</v>
      </c>
      <c r="D482" s="5">
        <f>_FV(Table1[[#This Row],[Company]],"P/E",TRUE)</f>
        <v>-14.144272000000001</v>
      </c>
      <c r="E482" s="5">
        <f>_FV(Table1[[#This Row],[Company]],"Beta")</f>
        <v>2.0564460000000002</v>
      </c>
      <c r="F482" s="7">
        <f>ABS(_FV(Table1[[#This Row],[Company]],"Change (%)",TRUE)/_FV(Table1[[#This Row],[Company]],"Beta"))</f>
        <v>5.6077329528711178E-3</v>
      </c>
      <c r="G482" s="7">
        <f>_FV(Table1[[#This Row],[Company]],"Change (%)",TRUE)</f>
        <v>1.1532000000000001E-2</v>
      </c>
      <c r="H482" s="7">
        <f>_FV(Table1[[#This Row],[Company]],"Volume")/_FV(Table1[[#This Row],[Company]],"Volume average",TRUE)</f>
        <v>0.18237663135212351</v>
      </c>
      <c r="I482" s="7">
        <f>(Table1[% volume]/(Table1[[#Totals],[% volume]]))</f>
        <v>0.64495208875229515</v>
      </c>
      <c r="J482" s="7">
        <f>_FV(Table1[[#This Row],[Company]],"Volume")/_FV(Table1[[#This Row],[Company]],"Shares outstanding",TRUE)</f>
        <v>3.4886608410636334E-3</v>
      </c>
      <c r="K482" s="7">
        <f>(_FV(Table1[[#This Row],[Company]],"52 week high",TRUE)-_FV(Table1[[#This Row],[Company]],"52 week low",TRUE))/_FV(Table1[[#This Row],[Company]],"Price")</f>
        <v>1.69833514296055</v>
      </c>
      <c r="L482" s="7">
        <f>(_FV(Table1[[#This Row],[Company]],"High",TRUE)-_FV(Table1[[#This Row],[Company]],"Low",TRUE))/_FV(Table1[[#This Row],[Company]],"Price")</f>
        <v>3.1306550850524868E-2</v>
      </c>
      <c r="M482" s="7">
        <f>(Table1[day range]/Table1[year range])</f>
        <v>1.8433670751198769E-2</v>
      </c>
      <c r="N482" s="9">
        <f>_FV(Table1[[#This Row],[Company]],"Market cap",TRUE)</f>
        <v>9468272774.2399998</v>
      </c>
      <c r="O482" s="9">
        <f>_FV(Table1[[#This Row],[Company]],"Previous close",TRUE)*_FV(Table1[[#This Row],[Company]],"Change (%)",TRUE)*_FV(Table1[[#This Row],[Company]],"Shares outstanding",TRUE)</f>
        <v>109188121.63253562</v>
      </c>
      <c r="P482" s="7">
        <f>(_FV(Table1[[#This Row],[Company]],"Price")-_FV(Table1[[#This Row],[Company]],"52 week low",TRUE))/_FV(Table1[[#This Row],[Company]],"Price",TRUE)</f>
        <v>0.68313427433948604</v>
      </c>
      <c r="Q482" s="3">
        <f>_FV(Table1[[#This Row],[Company]],"52 week low",TRUE)</f>
        <v>17.510000000000002</v>
      </c>
      <c r="R482" s="3">
        <f>_FV(Table1[[#This Row],[Company]],"Low")</f>
        <v>54.26</v>
      </c>
      <c r="S482" s="14">
        <f>_FV(Table1[[#This Row],[Company]],"Price")</f>
        <v>55.26</v>
      </c>
      <c r="T482" s="3">
        <f>_FV(Table1[[#This Row],[Company]],"High")</f>
        <v>55.99</v>
      </c>
      <c r="U482" s="3">
        <f>_FV(Table1[[#This Row],[Company]],"52 week high",TRUE)</f>
        <v>111.36</v>
      </c>
      <c r="V482" s="7">
        <f>(_FV(Table1[[#This Row],[Company]],"52 week high",TRUE)-_FV(Table1[[#This Row],[Company]],"Price"))/_FV(Table1[[#This Row],[Company]],"Price",TRUE)</f>
        <v>1.0152008686210641</v>
      </c>
      <c r="W482" s="7">
        <f>((_FV(Table1[[#This Row],[Company]],"Price")-_FV(Table1[[#This Row],[Company]],"52 week low",TRUE))/(Table1[year range]*_FV(Table1[[#This Row],[Company]],"Price")))</f>
        <v>0.40223761321257329</v>
      </c>
      <c r="X482" s="7">
        <f>((_FV(Table1[[#This Row],[Company]],"Price")-_FV(Table1[[#This Row],[Company]],"Low",TRUE))/(_FV(Table1[[#This Row],[Company]],"High",TRUE)-_FV(Table1[[#This Row],[Company]],"Low",TRUE)))</f>
        <v>0.57803468208092357</v>
      </c>
      <c r="Y482" s="3">
        <f>_FV(Table1[[#This Row],[Company]],"Previous close",TRUE)</f>
        <v>54.63</v>
      </c>
      <c r="Z482" s="17">
        <f>_FV(Table1[[#This Row],[Company]],"Change")</f>
        <v>0.63</v>
      </c>
      <c r="AA482" s="3">
        <f>_FV(Table1[[#This Row],[Company]],"Open")</f>
        <v>54.85</v>
      </c>
      <c r="AB482" s="1">
        <v>3.3144E-2</v>
      </c>
      <c r="AC482" s="6">
        <f>_FV(Table1[[#This Row],[Company]],"Volume")</f>
        <v>604642</v>
      </c>
      <c r="AD482" s="6">
        <f>_FV(Table1[[#This Row],[Company]],"Volume average",TRUE)</f>
        <v>3315348</v>
      </c>
      <c r="AE482" s="1" t="str">
        <f>_FV(Table1[[#This Row],[Company]],"Year founded",TRUE)</f>
        <v>1990</v>
      </c>
      <c r="AF482" s="6">
        <f>_FV(Table1[[#This Row],[Company]],"Shares outstanding",TRUE)</f>
        <v>173316360.50228801</v>
      </c>
      <c r="AG482" s="1" t="str">
        <f>_FV(Table1[[#This Row],[Company]],"Exchange")</f>
        <v>NASDAQ</v>
      </c>
      <c r="AH482" s="1" t="str">
        <f>_FV(Table1[[#This Row],[Company]],"Industry")</f>
        <v>Biotechnology</v>
      </c>
    </row>
    <row r="483" spans="1:34" ht="16.5" x14ac:dyDescent="0.25">
      <c r="A483" s="1">
        <v>42</v>
      </c>
      <c r="B483" s="2" t="e" vm="487">
        <v>#VALUE!</v>
      </c>
      <c r="C483" s="1" t="str">
        <f>_FV(Table1[[#This Row],[Company]],"Ticker symbol",TRUE)</f>
        <v>MCD</v>
      </c>
      <c r="D483" s="5">
        <f>_FV(Table1[[#This Row],[Company]],"P/E",TRUE)</f>
        <v>22.988506000000001</v>
      </c>
      <c r="E483" s="5">
        <f>_FV(Table1[[#This Row],[Company]],"Beta")</f>
        <v>0.67510099999999995</v>
      </c>
      <c r="F483" s="7">
        <f>ABS(_FV(Table1[[#This Row],[Company]],"Change (%)",TRUE)/_FV(Table1[[#This Row],[Company]],"Beta"))</f>
        <v>1.7184095416833925E-2</v>
      </c>
      <c r="G483" s="7">
        <f>_FV(Table1[[#This Row],[Company]],"Change (%)",TRUE)</f>
        <v>1.1600999999999998E-2</v>
      </c>
      <c r="H483" s="7">
        <f>_FV(Table1[[#This Row],[Company]],"Volume")/_FV(Table1[[#This Row],[Company]],"Volume average",TRUE)</f>
        <v>0.31962154474509136</v>
      </c>
      <c r="I483" s="7">
        <f>(Table1[% volume]/(Table1[[#Totals],[% volume]]))</f>
        <v>1.1303015159632821</v>
      </c>
      <c r="J483" s="7">
        <f>_FV(Table1[[#This Row],[Company]],"Volume")/_FV(Table1[[#This Row],[Company]],"Shares outstanding",TRUE)</f>
        <v>9.7945163487792204E-4</v>
      </c>
      <c r="K483" s="7">
        <f>(_FV(Table1[[#This Row],[Company]],"52 week high",TRUE)-_FV(Table1[[#This Row],[Company]],"52 week low",TRUE))/_FV(Table1[[#This Row],[Company]],"Price")</f>
        <v>0.20186276373313047</v>
      </c>
      <c r="L483" s="7">
        <f>(_FV(Table1[[#This Row],[Company]],"High",TRUE)-_FV(Table1[[#This Row],[Company]],"Low",TRUE))/_FV(Table1[[#This Row],[Company]],"Price")</f>
        <v>1.0897801431920413E-2</v>
      </c>
      <c r="M483" s="7">
        <f>(Table1[day range]/Table1[year range])</f>
        <v>5.3986189579409913E-2</v>
      </c>
      <c r="N483" s="9">
        <f>_FV(Table1[[#This Row],[Company]],"Market cap",TRUE)</f>
        <v>122266144458.39999</v>
      </c>
      <c r="O483" s="9">
        <f>_FV(Table1[[#This Row],[Company]],"Previous close",TRUE)*_FV(Table1[[#This Row],[Company]],"Change (%)",TRUE)*_FV(Table1[[#This Row],[Company]],"Shares outstanding",TRUE)</f>
        <v>1418409541.8618972</v>
      </c>
      <c r="P483" s="7">
        <f>(_FV(Table1[[#This Row],[Company]],"Price")-_FV(Table1[[#This Row],[Company]],"52 week low",TRUE))/_FV(Table1[[#This Row],[Company]],"Price",TRUE)</f>
        <v>6.9631882405119486E-2</v>
      </c>
      <c r="Q483" s="3">
        <f>_FV(Table1[[#This Row],[Company]],"52 week low",TRUE)</f>
        <v>146.84</v>
      </c>
      <c r="R483" s="3">
        <f>_FV(Table1[[#This Row],[Company]],"Low")</f>
        <v>156.16999999999999</v>
      </c>
      <c r="S483" s="14">
        <f>_FV(Table1[[#This Row],[Company]],"Price")</f>
        <v>157.83000000000001</v>
      </c>
      <c r="T483" s="3">
        <f>_FV(Table1[[#This Row],[Company]],"High")</f>
        <v>157.88999999999999</v>
      </c>
      <c r="U483" s="3">
        <f>_FV(Table1[[#This Row],[Company]],"52 week high",TRUE)</f>
        <v>178.7</v>
      </c>
      <c r="V483" s="7">
        <f>(_FV(Table1[[#This Row],[Company]],"52 week high",TRUE)-_FV(Table1[[#This Row],[Company]],"Price"))/_FV(Table1[[#This Row],[Company]],"Price",TRUE)</f>
        <v>0.132230881328011</v>
      </c>
      <c r="W483" s="7">
        <f>((_FV(Table1[[#This Row],[Company]],"Price")-_FV(Table1[[#This Row],[Company]],"52 week low",TRUE))/(Table1[year range]*_FV(Table1[[#This Row],[Company]],"Price")))</f>
        <v>0.34494664155681148</v>
      </c>
      <c r="X483" s="7">
        <f>((_FV(Table1[[#This Row],[Company]],"Price")-_FV(Table1[[#This Row],[Company]],"Low",TRUE))/(_FV(Table1[[#This Row],[Company]],"High",TRUE)-_FV(Table1[[#This Row],[Company]],"Low",TRUE)))</f>
        <v>0.96511627906978259</v>
      </c>
      <c r="Y483" s="3">
        <f>_FV(Table1[[#This Row],[Company]],"Previous close",TRUE)</f>
        <v>156.02000000000001</v>
      </c>
      <c r="Z483" s="17">
        <f>_FV(Table1[[#This Row],[Company]],"Change")</f>
        <v>1.81</v>
      </c>
      <c r="AA483" s="3">
        <f>_FV(Table1[[#This Row],[Company]],"Open")</f>
        <v>156.49</v>
      </c>
      <c r="AB483" s="1">
        <v>0.50917000000000001</v>
      </c>
      <c r="AC483" s="6">
        <f>_FV(Table1[[#This Row],[Company]],"Volume")</f>
        <v>767554</v>
      </c>
      <c r="AD483" s="6">
        <f>_FV(Table1[[#This Row],[Company]],"Volume average",TRUE)</f>
        <v>2401446.375</v>
      </c>
      <c r="AE483" s="1" t="str">
        <f>_FV(Table1[[#This Row],[Company]],"Year founded",TRUE)</f>
        <v>1964</v>
      </c>
      <c r="AF483" s="6">
        <f>_FV(Table1[[#This Row],[Company]],"Shares outstanding",TRUE)</f>
        <v>783656867.44263506</v>
      </c>
      <c r="AG483" s="1" t="str">
        <f>_FV(Table1[[#This Row],[Company]],"Exchange")</f>
        <v>NYSE</v>
      </c>
      <c r="AH483" s="1" t="str">
        <f>_FV(Table1[[#This Row],[Company]],"Industry")</f>
        <v>Restaurants</v>
      </c>
    </row>
    <row r="484" spans="1:34" ht="16.5" x14ac:dyDescent="0.25">
      <c r="A484" s="1">
        <v>7</v>
      </c>
      <c r="B484" s="2" t="e" vm="488">
        <v>#VALUE!</v>
      </c>
      <c r="C484" s="1" t="str">
        <f>_FV(Table1[[#This Row],[Company]],"Ticker symbol",TRUE)</f>
        <v>GOOGL</v>
      </c>
      <c r="D484" s="5">
        <f>_FV(Table1[[#This Row],[Company]],"P/E",TRUE)</f>
        <v>53.475935999999997</v>
      </c>
      <c r="E484" s="5">
        <f>_FV(Table1[[#This Row],[Company]],"Beta")</f>
        <v>1.143743</v>
      </c>
      <c r="F484" s="7">
        <f>ABS(_FV(Table1[[#This Row],[Company]],"Change (%)",TRUE)/_FV(Table1[[#This Row],[Company]],"Beta"))</f>
        <v>1.0727060187472187E-2</v>
      </c>
      <c r="G484" s="7">
        <f>_FV(Table1[[#This Row],[Company]],"Change (%)",TRUE)</f>
        <v>1.2269E-2</v>
      </c>
      <c r="H484" s="7">
        <f>_FV(Table1[[#This Row],[Company]],"Volume")/_FV(Table1[[#This Row],[Company]],"Volume average",TRUE)</f>
        <v>1.9341834790624433</v>
      </c>
      <c r="I484" s="7">
        <f>(Table1[% volume]/(Table1[[#Totals],[% volume]]))</f>
        <v>6.8399973483608214</v>
      </c>
      <c r="J484" s="7">
        <f>_FV(Table1[[#This Row],[Company]],"Volume")/_FV(Table1[[#This Row],[Company]],"Shares outstanding",TRUE)</f>
        <v>1.0437357108203339E-3</v>
      </c>
      <c r="K484" s="7">
        <f>(_FV(Table1[[#This Row],[Company]],"52 week high",TRUE)-_FV(Table1[[#This Row],[Company]],"52 week low",TRUE))/_FV(Table1[[#This Row],[Company]],"Price")</f>
        <v>0.29323538895923618</v>
      </c>
      <c r="L484" s="7">
        <f>(_FV(Table1[[#This Row],[Company]],"High",TRUE)-_FV(Table1[[#This Row],[Company]],"Low",TRUE))/_FV(Table1[[#This Row],[Company]],"Price")</f>
        <v>1.4951198219384034E-2</v>
      </c>
      <c r="M484" s="7">
        <f>(Table1[day range]/Table1[year range])</f>
        <v>5.0987018560240897E-2</v>
      </c>
      <c r="N484" s="9">
        <f>_FV(Table1[[#This Row],[Company]],"Market cap",TRUE)</f>
        <v>882849877825.65002</v>
      </c>
      <c r="O484" s="9">
        <f>_FV(Table1[[#This Row],[Company]],"Previous close",TRUE)*_FV(Table1[[#This Row],[Company]],"Change (%)",TRUE)*_FV(Table1[[#This Row],[Company]],"Shares outstanding",TRUE)</f>
        <v>10831685151.042902</v>
      </c>
      <c r="P484" s="7">
        <f>(_FV(Table1[[#This Row],[Company]],"Price")-_FV(Table1[[#This Row],[Company]],"52 week low",TRUE))/_FV(Table1[[#This Row],[Company]],"Price",TRUE)</f>
        <v>0.27752915916222953</v>
      </c>
      <c r="Q484" s="3">
        <f>_FV(Table1[[#This Row],[Company]],"52 week low",TRUE)</f>
        <v>918.6</v>
      </c>
      <c r="R484" s="3">
        <f>_FV(Table1[[#This Row],[Company]],"Low")</f>
        <v>1252.1199999999999</v>
      </c>
      <c r="S484" s="14">
        <f>_FV(Table1[[#This Row],[Company]],"Price")</f>
        <v>1271.47</v>
      </c>
      <c r="T484" s="3">
        <f>_FV(Table1[[#This Row],[Company]],"High")</f>
        <v>1271.1300000000001</v>
      </c>
      <c r="U484" s="3">
        <f>_FV(Table1[[#This Row],[Company]],"52 week high",TRUE)</f>
        <v>1291.44</v>
      </c>
      <c r="V484" s="7">
        <f>(_FV(Table1[[#This Row],[Company]],"52 week high",TRUE)-_FV(Table1[[#This Row],[Company]],"Price"))/_FV(Table1[[#This Row],[Company]],"Price",TRUE)</f>
        <v>1.5706229797006636E-2</v>
      </c>
      <c r="W484" s="7">
        <f>((_FV(Table1[[#This Row],[Company]],"Price")-_FV(Table1[[#This Row],[Company]],"52 week low",TRUE))/(Table1[year range]*_FV(Table1[[#This Row],[Company]],"Price")))</f>
        <v>0.94643815041304569</v>
      </c>
      <c r="X484" s="7">
        <f>((_FV(Table1[[#This Row],[Company]],"Price")-_FV(Table1[[#This Row],[Company]],"Low",TRUE))/(_FV(Table1[[#This Row],[Company]],"High",TRUE)-_FV(Table1[[#This Row],[Company]],"Low",TRUE)))</f>
        <v>1.0178853235139356</v>
      </c>
      <c r="Y484" s="3">
        <f>_FV(Table1[[#This Row],[Company]],"Previous close",TRUE)</f>
        <v>1256.06</v>
      </c>
      <c r="Z484" s="17">
        <f>_FV(Table1[[#This Row],[Company]],"Change")</f>
        <v>15.41</v>
      </c>
      <c r="AA484" s="3">
        <f>_FV(Table1[[#This Row],[Company]],"Open")</f>
        <v>1256.72</v>
      </c>
      <c r="AB484" s="1">
        <v>1.5943419999999999</v>
      </c>
      <c r="AC484" s="6">
        <f>_FV(Table1[[#This Row],[Company]],"Volume")</f>
        <v>733613</v>
      </c>
      <c r="AD484" s="6">
        <f>_FV(Table1[[#This Row],[Company]],"Volume average",TRUE)</f>
        <v>379288.215384615</v>
      </c>
      <c r="AE484" s="1" t="str">
        <f>_FV(Table1[[#This Row],[Company]],"Year founded",TRUE)</f>
        <v>1998</v>
      </c>
      <c r="AF484" s="6">
        <f>_FV(Table1[[#This Row],[Company]],"Shares outstanding",TRUE)</f>
        <v>702872376.97693598</v>
      </c>
      <c r="AG484" s="1" t="str">
        <f>_FV(Table1[[#This Row],[Company]],"Exchange")</f>
        <v>NASDAQ</v>
      </c>
      <c r="AH484" s="1" t="str">
        <f>_FV(Table1[[#This Row],[Company]],"Industry")</f>
        <v>Internet Content &amp; Information</v>
      </c>
    </row>
    <row r="485" spans="1:34" ht="16.5" x14ac:dyDescent="0.25">
      <c r="A485" s="1">
        <v>352</v>
      </c>
      <c r="B485" s="2" t="e" vm="489">
        <v>#VALUE!</v>
      </c>
      <c r="C485" s="1" t="str">
        <f>_FV(Table1[[#This Row],[Company]],"Ticker symbol",TRUE)</f>
        <v>AKAM</v>
      </c>
      <c r="D485" s="5">
        <f>_FV(Table1[[#This Row],[Company]],"P/E",TRUE)</f>
        <v>66.225166000000002</v>
      </c>
      <c r="E485" s="5">
        <f>_FV(Table1[[#This Row],[Company]],"Beta")</f>
        <v>0.529505</v>
      </c>
      <c r="F485" s="7">
        <f>ABS(_FV(Table1[[#This Row],[Company]],"Change (%)",TRUE)/_FV(Table1[[#This Row],[Company]],"Beta"))</f>
        <v>2.3463423385992575E-2</v>
      </c>
      <c r="G485" s="7">
        <f>_FV(Table1[[#This Row],[Company]],"Change (%)",TRUE)</f>
        <v>1.2423999999999999E-2</v>
      </c>
      <c r="H485" s="7">
        <f>_FV(Table1[[#This Row],[Company]],"Volume")/_FV(Table1[[#This Row],[Company]],"Volume average",TRUE)</f>
        <v>0.29305647138243729</v>
      </c>
      <c r="I485" s="7">
        <f>(Table1[% volume]/(Table1[[#Totals],[% volume]]))</f>
        <v>1.0363574649843943</v>
      </c>
      <c r="J485" s="7">
        <f>_FV(Table1[[#This Row],[Company]],"Volume")/_FV(Table1[[#This Row],[Company]],"Shares outstanding",TRUE)</f>
        <v>3.5289160079349864E-3</v>
      </c>
      <c r="K485" s="7">
        <f>(_FV(Table1[[#This Row],[Company]],"52 week high",TRUE)-_FV(Table1[[#This Row],[Company]],"52 week low",TRUE))/_FV(Table1[[#This Row],[Company]],"Price")</f>
        <v>0.5016971279373369</v>
      </c>
      <c r="L485" s="7">
        <f>(_FV(Table1[[#This Row],[Company]],"High",TRUE)-_FV(Table1[[#This Row],[Company]],"Low",TRUE))/_FV(Table1[[#This Row],[Company]],"Price")</f>
        <v>1.8668407310704866E-2</v>
      </c>
      <c r="M485" s="7">
        <f>(Table1[day range]/Table1[year range])</f>
        <v>3.7210512620348489E-2</v>
      </c>
      <c r="N485" s="9">
        <f>_FV(Table1[[#This Row],[Company]],"Market cap",TRUE)</f>
        <v>12909910000</v>
      </c>
      <c r="O485" s="9">
        <f>_FV(Table1[[#This Row],[Company]],"Previous close",TRUE)*_FV(Table1[[#This Row],[Company]],"Change (%)",TRUE)*_FV(Table1[[#This Row],[Company]],"Shares outstanding",TRUE)</f>
        <v>160392721.84000012</v>
      </c>
      <c r="P485" s="7">
        <f>(_FV(Table1[[#This Row],[Company]],"Price")-_FV(Table1[[#This Row],[Company]],"52 week low",TRUE))/_FV(Table1[[#This Row],[Company]],"Price",TRUE)</f>
        <v>0.41710182767624021</v>
      </c>
      <c r="Q485" s="3">
        <f>_FV(Table1[[#This Row],[Company]],"52 week low",TRUE)</f>
        <v>44.65</v>
      </c>
      <c r="R485" s="3">
        <f>_FV(Table1[[#This Row],[Company]],"Low")</f>
        <v>75.14</v>
      </c>
      <c r="S485" s="14">
        <f>_FV(Table1[[#This Row],[Company]],"Price")</f>
        <v>76.599999999999994</v>
      </c>
      <c r="T485" s="3">
        <f>_FV(Table1[[#This Row],[Company]],"High")</f>
        <v>76.569999999999993</v>
      </c>
      <c r="U485" s="3">
        <f>_FV(Table1[[#This Row],[Company]],"52 week high",TRUE)</f>
        <v>83.08</v>
      </c>
      <c r="V485" s="7">
        <f>(_FV(Table1[[#This Row],[Company]],"52 week high",TRUE)-_FV(Table1[[#This Row],[Company]],"Price"))/_FV(Table1[[#This Row],[Company]],"Price",TRUE)</f>
        <v>8.459530026109667E-2</v>
      </c>
      <c r="W485" s="7">
        <f>((_FV(Table1[[#This Row],[Company]],"Price")-_FV(Table1[[#This Row],[Company]],"52 week low",TRUE))/(Table1[year range]*_FV(Table1[[#This Row],[Company]],"Price")))</f>
        <v>0.83138173302107699</v>
      </c>
      <c r="X485" s="7">
        <f>((_FV(Table1[[#This Row],[Company]],"Price")-_FV(Table1[[#This Row],[Company]],"Low",TRUE))/(_FV(Table1[[#This Row],[Company]],"High",TRUE)-_FV(Table1[[#This Row],[Company]],"Low",TRUE)))</f>
        <v>1.0209790209790219</v>
      </c>
      <c r="Y485" s="3">
        <f>_FV(Table1[[#This Row],[Company]],"Previous close",TRUE)</f>
        <v>75.66</v>
      </c>
      <c r="Z485" s="17">
        <f>_FV(Table1[[#This Row],[Company]],"Change")</f>
        <v>0.94</v>
      </c>
      <c r="AA485" s="3">
        <f>_FV(Table1[[#This Row],[Company]],"Open")</f>
        <v>75.239999999999995</v>
      </c>
      <c r="AB485" s="1">
        <v>5.7492000000000001E-2</v>
      </c>
      <c r="AC485" s="6">
        <f>_FV(Table1[[#This Row],[Company]],"Volume")</f>
        <v>602141</v>
      </c>
      <c r="AD485" s="6">
        <f>_FV(Table1[[#This Row],[Company]],"Volume average",TRUE)</f>
        <v>2054692.72580645</v>
      </c>
      <c r="AE485" s="1" t="str">
        <f>_FV(Table1[[#This Row],[Company]],"Year founded",TRUE)</f>
        <v>1998</v>
      </c>
      <c r="AF485" s="6">
        <f>_FV(Table1[[#This Row],[Company]],"Shares outstanding",TRUE)</f>
        <v>170630584.19244</v>
      </c>
      <c r="AG485" s="1" t="str">
        <f>_FV(Table1[[#This Row],[Company]],"Exchange")</f>
        <v>NASDAQ</v>
      </c>
      <c r="AH485" s="1" t="str">
        <f>_FV(Table1[[#This Row],[Company]],"Industry")</f>
        <v>Software - Application</v>
      </c>
    </row>
    <row r="486" spans="1:34" ht="16.5" x14ac:dyDescent="0.25">
      <c r="A486" s="1">
        <v>18</v>
      </c>
      <c r="B486" s="2" t="e" vm="490">
        <v>#VALUE!</v>
      </c>
      <c r="C486" s="1" t="str">
        <f>_FV(Table1[[#This Row],[Company]],"Ticker symbol",TRUE)</f>
        <v>PFE</v>
      </c>
      <c r="D486" s="5">
        <f>_FV(Table1[[#This Row],[Company]],"P/E",TRUE)</f>
        <v>11.402509</v>
      </c>
      <c r="E486" s="5">
        <f>_FV(Table1[[#This Row],[Company]],"Beta")</f>
        <v>0.96255100000000005</v>
      </c>
      <c r="F486" s="7">
        <f>ABS(_FV(Table1[[#This Row],[Company]],"Change (%)",TRUE)/_FV(Table1[[#This Row],[Company]],"Beta"))</f>
        <v>1.2970741290591354E-2</v>
      </c>
      <c r="G486" s="7">
        <f>_FV(Table1[[#This Row],[Company]],"Change (%)",TRUE)</f>
        <v>1.2485E-2</v>
      </c>
      <c r="H486" s="7">
        <f>_FV(Table1[[#This Row],[Company]],"Volume")/_FV(Table1[[#This Row],[Company]],"Volume average",TRUE)</f>
        <v>0.57646971754883236</v>
      </c>
      <c r="I486" s="7">
        <f>(Table1[% volume]/(Table1[[#Totals],[% volume]]))</f>
        <v>2.0386128731466782</v>
      </c>
      <c r="J486" s="7">
        <f>_FV(Table1[[#This Row],[Company]],"Volume")/_FV(Table1[[#This Row],[Company]],"Shares outstanding",TRUE)</f>
        <v>1.1811358162256392E-3</v>
      </c>
      <c r="K486" s="7">
        <f>(_FV(Table1[[#This Row],[Company]],"52 week high",TRUE)-_FV(Table1[[#This Row],[Company]],"52 week low",TRUE))/_FV(Table1[[#This Row],[Company]],"Price")</f>
        <v>0.2183268858800774</v>
      </c>
      <c r="L486" s="7">
        <f>(_FV(Table1[[#This Row],[Company]],"High",TRUE)-_FV(Table1[[#This Row],[Company]],"Low",TRUE))/_FV(Table1[[#This Row],[Company]],"Price")</f>
        <v>1.861702127659582E-2</v>
      </c>
      <c r="M486" s="7">
        <f>(Table1[day range]/Table1[year range])</f>
        <v>8.5271317829457696E-2</v>
      </c>
      <c r="N486" s="9">
        <f>_FV(Table1[[#This Row],[Company]],"Market cap",TRUE)</f>
        <v>241616532137.64001</v>
      </c>
      <c r="O486" s="9">
        <f>_FV(Table1[[#This Row],[Company]],"Previous close",TRUE)*_FV(Table1[[#This Row],[Company]],"Change (%)",TRUE)*_FV(Table1[[#This Row],[Company]],"Shares outstanding",TRUE)</f>
        <v>3016582403.7384372</v>
      </c>
      <c r="P486" s="7">
        <f>(_FV(Table1[[#This Row],[Company]],"Price")-_FV(Table1[[#This Row],[Company]],"52 week low",TRUE))/_FV(Table1[[#This Row],[Company]],"Price",TRUE)</f>
        <v>0.21856866537717601</v>
      </c>
      <c r="Q486" s="3">
        <f>_FV(Table1[[#This Row],[Company]],"52 week low",TRUE)</f>
        <v>32.32</v>
      </c>
      <c r="R486" s="3">
        <f>_FV(Table1[[#This Row],[Company]],"Low")</f>
        <v>40.58</v>
      </c>
      <c r="S486" s="14">
        <f>_FV(Table1[[#This Row],[Company]],"Price")</f>
        <v>41.36</v>
      </c>
      <c r="T486" s="3">
        <f>_FV(Table1[[#This Row],[Company]],"High")</f>
        <v>41.35</v>
      </c>
      <c r="U486" s="3">
        <f>_FV(Table1[[#This Row],[Company]],"52 week high",TRUE)</f>
        <v>41.35</v>
      </c>
      <c r="V486" s="7">
        <f>(_FV(Table1[[#This Row],[Company]],"52 week high",TRUE)-_FV(Table1[[#This Row],[Company]],"Price"))/_FV(Table1[[#This Row],[Company]],"Price",TRUE)</f>
        <v>-2.4177949709859792E-4</v>
      </c>
      <c r="W486" s="7">
        <f>((_FV(Table1[[#This Row],[Company]],"Price")-_FV(Table1[[#This Row],[Company]],"52 week low",TRUE))/(Table1[year range]*_FV(Table1[[#This Row],[Company]],"Price")))</f>
        <v>1.0011074197120706</v>
      </c>
      <c r="X486" s="7">
        <f>((_FV(Table1[[#This Row],[Company]],"Price")-_FV(Table1[[#This Row],[Company]],"Low",TRUE))/(_FV(Table1[[#This Row],[Company]],"High",TRUE)-_FV(Table1[[#This Row],[Company]],"Low",TRUE)))</f>
        <v>1.0129870129870104</v>
      </c>
      <c r="Y486" s="3">
        <f>_FV(Table1[[#This Row],[Company]],"Previous close",TRUE)</f>
        <v>40.85</v>
      </c>
      <c r="Z486" s="17">
        <f>_FV(Table1[[#This Row],[Company]],"Change")</f>
        <v>0.51</v>
      </c>
      <c r="AA486" s="3">
        <f>_FV(Table1[[#This Row],[Company]],"Open")</f>
        <v>40.71</v>
      </c>
      <c r="AB486" s="1">
        <v>0.92708500000000005</v>
      </c>
      <c r="AC486" s="6">
        <f>_FV(Table1[[#This Row],[Company]],"Volume")</f>
        <v>6986094</v>
      </c>
      <c r="AD486" s="6">
        <f>_FV(Table1[[#This Row],[Company]],"Volume average",TRUE)</f>
        <v>12118752.7936508</v>
      </c>
      <c r="AE486" s="1" t="str">
        <f>_FV(Table1[[#This Row],[Company]],"Year founded",TRUE)</f>
        <v>1942</v>
      </c>
      <c r="AF486" s="6">
        <f>_FV(Table1[[#This Row],[Company]],"Shares outstanding",TRUE)</f>
        <v>5914725388.9263201</v>
      </c>
      <c r="AG486" s="1" t="str">
        <f>_FV(Table1[[#This Row],[Company]],"Exchange")</f>
        <v>NYSE</v>
      </c>
      <c r="AH486" s="1" t="str">
        <f>_FV(Table1[[#This Row],[Company]],"Industry")</f>
        <v>Drug Manufacturers - Major</v>
      </c>
    </row>
    <row r="487" spans="1:34" ht="16.5" x14ac:dyDescent="0.25">
      <c r="A487" s="1">
        <v>3</v>
      </c>
      <c r="B487" s="2" t="e" vm="491">
        <v>#VALUE!</v>
      </c>
      <c r="C487" s="1" t="str">
        <f>_FV(Table1[[#This Row],[Company]],"Ticker symbol",TRUE)</f>
        <v>AMZN</v>
      </c>
      <c r="D487" s="5">
        <f>_FV(Table1[[#This Row],[Company]],"P/E",TRUE)</f>
        <v>147.05882399999999</v>
      </c>
      <c r="E487" s="5">
        <f>_FV(Table1[[#This Row],[Company]],"Beta")</f>
        <v>1.616452</v>
      </c>
      <c r="F487" s="7">
        <f>ABS(_FV(Table1[[#This Row],[Company]],"Change (%)",TRUE)/_FV(Table1[[#This Row],[Company]],"Beta"))</f>
        <v>7.8740352327195604E-3</v>
      </c>
      <c r="G487" s="7">
        <f>_FV(Table1[[#This Row],[Company]],"Change (%)",TRUE)</f>
        <v>1.2728E-2</v>
      </c>
      <c r="H487" s="7">
        <f>_FV(Table1[[#This Row],[Company]],"Volume")/_FV(Table1[[#This Row],[Company]],"Volume average",TRUE)</f>
        <v>1.8482225799814911</v>
      </c>
      <c r="I487" s="7">
        <f>(Table1[% volume]/(Table1[[#Totals],[% volume]]))</f>
        <v>6.5360074073127095</v>
      </c>
      <c r="J487" s="7">
        <f>_FV(Table1[[#This Row],[Company]],"Volume")/_FV(Table1[[#This Row],[Company]],"Shares outstanding",TRUE)</f>
        <v>3.2560225861085227E-3</v>
      </c>
      <c r="K487" s="7">
        <f>(_FV(Table1[[#This Row],[Company]],"52 week high",TRUE)-_FV(Table1[[#This Row],[Company]],"52 week low",TRUE))/_FV(Table1[[#This Row],[Company]],"Price")</f>
        <v>0.50698392160190053</v>
      </c>
      <c r="L487" s="7">
        <f>(_FV(Table1[[#This Row],[Company]],"High",TRUE)-_FV(Table1[[#This Row],[Company]],"Low",TRUE))/_FV(Table1[[#This Row],[Company]],"Price")</f>
        <v>1.765866282029524E-2</v>
      </c>
      <c r="M487" s="7">
        <f>(Table1[day range]/Table1[year range])</f>
        <v>3.4830814287955605E-2</v>
      </c>
      <c r="N487" s="9">
        <f>_FV(Table1[[#This Row],[Company]],"Market cap",TRUE)</f>
        <v>919601918750.38904</v>
      </c>
      <c r="O487" s="9">
        <f>_FV(Table1[[#This Row],[Company]],"Previous close",TRUE)*_FV(Table1[[#This Row],[Company]],"Change (%)",TRUE)*_FV(Table1[[#This Row],[Company]],"Shares outstanding",TRUE)</f>
        <v>11704693221.854946</v>
      </c>
      <c r="P487" s="7">
        <f>(_FV(Table1[[#This Row],[Company]],"Price")-_FV(Table1[[#This Row],[Company]],"52 week low",TRUE))/_FV(Table1[[#This Row],[Company]],"Price",TRUE)</f>
        <v>0.50590212964534198</v>
      </c>
      <c r="Q487" s="3">
        <f>_FV(Table1[[#This Row],[Company]],"52 week low",TRUE)</f>
        <v>931.75</v>
      </c>
      <c r="R487" s="3">
        <f>_FV(Table1[[#This Row],[Company]],"Low")</f>
        <v>1854.5</v>
      </c>
      <c r="S487" s="14">
        <f>_FV(Table1[[#This Row],[Company]],"Price")</f>
        <v>1885.76</v>
      </c>
      <c r="T487" s="3">
        <f>_FV(Table1[[#This Row],[Company]],"High")</f>
        <v>1887.8</v>
      </c>
      <c r="U487" s="3">
        <f>_FV(Table1[[#This Row],[Company]],"52 week high",TRUE)</f>
        <v>1887.8</v>
      </c>
      <c r="V487" s="7">
        <f>(_FV(Table1[[#This Row],[Company]],"52 week high",TRUE)-_FV(Table1[[#This Row],[Company]],"Price"))/_FV(Table1[[#This Row],[Company]],"Price",TRUE)</f>
        <v>1.0817919565586096E-3</v>
      </c>
      <c r="W487" s="7">
        <f>((_FV(Table1[[#This Row],[Company]],"Price")-_FV(Table1[[#This Row],[Company]],"52 week low",TRUE))/(Table1[year range]*_FV(Table1[[#This Row],[Company]],"Price")))</f>
        <v>0.99786622038596307</v>
      </c>
      <c r="X487" s="7">
        <f>((_FV(Table1[[#This Row],[Company]],"Price")-_FV(Table1[[#This Row],[Company]],"Low",TRUE))/(_FV(Table1[[#This Row],[Company]],"High",TRUE)-_FV(Table1[[#This Row],[Company]],"Low",TRUE)))</f>
        <v>0.9387387387387397</v>
      </c>
      <c r="Y487" s="3">
        <f>_FV(Table1[[#This Row],[Company]],"Previous close",TRUE)</f>
        <v>1862.06</v>
      </c>
      <c r="Z487" s="17">
        <f>_FV(Table1[[#This Row],[Company]],"Change")</f>
        <v>23.7</v>
      </c>
      <c r="AA487" s="3">
        <f>_FV(Table1[[#This Row],[Company]],"Open")</f>
        <v>1861</v>
      </c>
      <c r="AB487" s="1">
        <v>3.023752</v>
      </c>
      <c r="AC487" s="6">
        <f>_FV(Table1[[#This Row],[Company]],"Volume")</f>
        <v>1608028</v>
      </c>
      <c r="AD487" s="6">
        <f>_FV(Table1[[#This Row],[Company]],"Volume average",TRUE)</f>
        <v>870040.23076923098</v>
      </c>
      <c r="AE487" s="1" t="str">
        <f>_FV(Table1[[#This Row],[Company]],"Year founded",TRUE)</f>
        <v>1994</v>
      </c>
      <c r="AF487" s="6">
        <f>_FV(Table1[[#This Row],[Company]],"Shares outstanding",TRUE)</f>
        <v>493862667.55657101</v>
      </c>
      <c r="AG487" s="1" t="str">
        <f>_FV(Table1[[#This Row],[Company]],"Exchange")</f>
        <v>NASDAQ</v>
      </c>
      <c r="AH487" s="1" t="str">
        <f>_FV(Table1[[#This Row],[Company]],"Industry")</f>
        <v>Specialty Retail</v>
      </c>
    </row>
    <row r="488" spans="1:34" ht="16.5" x14ac:dyDescent="0.25">
      <c r="A488" s="1">
        <v>229</v>
      </c>
      <c r="B488" s="2" t="e" vm="492">
        <v>#VALUE!</v>
      </c>
      <c r="C488" s="1" t="str">
        <f>_FV(Table1[[#This Row],[Company]],"Ticker symbol",TRUE)</f>
        <v>KR</v>
      </c>
      <c r="D488" s="5">
        <f>_FV(Table1[[#This Row],[Company]],"P/E",TRUE)</f>
        <v>7.2254339999999999</v>
      </c>
      <c r="E488" s="5">
        <f>_FV(Table1[[#This Row],[Company]],"Beta")</f>
        <v>0.95415000000000005</v>
      </c>
      <c r="F488" s="7">
        <f>ABS(_FV(Table1[[#This Row],[Company]],"Change (%)",TRUE)/_FV(Table1[[#This Row],[Company]],"Beta"))</f>
        <v>1.3624692134360426E-2</v>
      </c>
      <c r="G488" s="7">
        <f>_FV(Table1[[#This Row],[Company]],"Change (%)",TRUE)</f>
        <v>1.3000000000000001E-2</v>
      </c>
      <c r="H488" s="7">
        <f>_FV(Table1[[#This Row],[Company]],"Volume")/_FV(Table1[[#This Row],[Company]],"Volume average",TRUE)</f>
        <v>0.19980280889165108</v>
      </c>
      <c r="I488" s="7">
        <f>(Table1[% volume]/(Table1[[#Totals],[% volume]]))</f>
        <v>0.7065775805697575</v>
      </c>
      <c r="J488" s="7">
        <f>_FV(Table1[[#This Row],[Company]],"Volume")/_FV(Table1[[#This Row],[Company]],"Shares outstanding",TRUE)</f>
        <v>2.3975905527904443E-3</v>
      </c>
      <c r="K488" s="7">
        <f>(_FV(Table1[[#This Row],[Company]],"52 week high",TRUE)-_FV(Table1[[#This Row],[Company]],"52 week low",TRUE))/_FV(Table1[[#This Row],[Company]],"Price")</f>
        <v>0.38708785784797634</v>
      </c>
      <c r="L488" s="7">
        <f>(_FV(Table1[[#This Row],[Company]],"High",TRUE)-_FV(Table1[[#This Row],[Company]],"Low",TRUE))/_FV(Table1[[#This Row],[Company]],"Price")</f>
        <v>1.7439947351102374E-2</v>
      </c>
      <c r="M488" s="7">
        <f>(Table1[day range]/Table1[year range])</f>
        <v>4.5054235098099311E-2</v>
      </c>
      <c r="N488" s="9">
        <f>_FV(Table1[[#This Row],[Company]],"Market cap",TRUE)</f>
        <v>24195040280.119999</v>
      </c>
      <c r="O488" s="9">
        <f>_FV(Table1[[#This Row],[Company]],"Previous close",TRUE)*_FV(Table1[[#This Row],[Company]],"Change (%)",TRUE)*_FV(Table1[[#This Row],[Company]],"Shares outstanding",TRUE)</f>
        <v>314535523.64156014</v>
      </c>
      <c r="P488" s="7">
        <f>(_FV(Table1[[#This Row],[Company]],"Price")-_FV(Table1[[#This Row],[Company]],"52 week low",TRUE))/_FV(Table1[[#This Row],[Company]],"Price",TRUE)</f>
        <v>0.35208950312602827</v>
      </c>
      <c r="Q488" s="3">
        <f>_FV(Table1[[#This Row],[Company]],"52 week low",TRUE)</f>
        <v>19.690000000000001</v>
      </c>
      <c r="R488" s="3">
        <f>_FV(Table1[[#This Row],[Company]],"Low")</f>
        <v>29.9</v>
      </c>
      <c r="S488" s="14">
        <f>_FV(Table1[[#This Row],[Company]],"Price")</f>
        <v>30.39</v>
      </c>
      <c r="T488" s="3">
        <f>_FV(Table1[[#This Row],[Company]],"High")</f>
        <v>30.43</v>
      </c>
      <c r="U488" s="3">
        <f>_FV(Table1[[#This Row],[Company]],"52 week high",TRUE)</f>
        <v>31.453600000000002</v>
      </c>
      <c r="V488" s="7">
        <f>(_FV(Table1[[#This Row],[Company]],"52 week high",TRUE)-_FV(Table1[[#This Row],[Company]],"Price"))/_FV(Table1[[#This Row],[Company]],"Price",TRUE)</f>
        <v>3.4998354721948038E-2</v>
      </c>
      <c r="W488" s="7">
        <f>((_FV(Table1[[#This Row],[Company]],"Price")-_FV(Table1[[#This Row],[Company]],"52 week low",TRUE))/(Table1[year range]*_FV(Table1[[#This Row],[Company]],"Price")))</f>
        <v>0.90958550103709745</v>
      </c>
      <c r="X488" s="7">
        <f>((_FV(Table1[[#This Row],[Company]],"Price")-_FV(Table1[[#This Row],[Company]],"Low",TRUE))/(_FV(Table1[[#This Row],[Company]],"High",TRUE)-_FV(Table1[[#This Row],[Company]],"Low",TRUE)))</f>
        <v>0.92452830188679425</v>
      </c>
      <c r="Y488" s="3">
        <f>_FV(Table1[[#This Row],[Company]],"Previous close",TRUE)</f>
        <v>30</v>
      </c>
      <c r="Z488" s="17">
        <f>_FV(Table1[[#This Row],[Company]],"Change")</f>
        <v>0.39</v>
      </c>
      <c r="AA488" s="3">
        <f>_FV(Table1[[#This Row],[Company]],"Open")</f>
        <v>29.97</v>
      </c>
      <c r="AB488" s="1">
        <v>9.6668000000000004E-2</v>
      </c>
      <c r="AC488" s="6">
        <f>_FV(Table1[[#This Row],[Company]],"Volume")</f>
        <v>1933660</v>
      </c>
      <c r="AD488" s="6">
        <f>_FV(Table1[[#This Row],[Company]],"Volume average",TRUE)</f>
        <v>9677841.921875</v>
      </c>
      <c r="AE488" s="1" t="str">
        <f>_FV(Table1[[#This Row],[Company]],"Year founded",TRUE)</f>
        <v>1902</v>
      </c>
      <c r="AF488" s="6">
        <f>_FV(Table1[[#This Row],[Company]],"Shares outstanding",TRUE)</f>
        <v>806501342.67066705</v>
      </c>
      <c r="AG488" s="1" t="str">
        <f>_FV(Table1[[#This Row],[Company]],"Exchange")</f>
        <v>NYSE</v>
      </c>
      <c r="AH488" s="1" t="str">
        <f>_FV(Table1[[#This Row],[Company]],"Industry")</f>
        <v>Grocery Stores</v>
      </c>
    </row>
    <row r="489" spans="1:34" ht="16.5" x14ac:dyDescent="0.25">
      <c r="A489" s="1">
        <v>132</v>
      </c>
      <c r="B489" s="2" t="e" vm="493">
        <v>#VALUE!</v>
      </c>
      <c r="C489" s="1" t="str">
        <f>_FV(Table1[[#This Row],[Company]],"Ticker symbol",TRUE)</f>
        <v>HUM</v>
      </c>
      <c r="D489" s="5">
        <f>_FV(Table1[[#This Row],[Company]],"P/E",TRUE)</f>
        <v>33.112583000000001</v>
      </c>
      <c r="E489" s="5">
        <f>_FV(Table1[[#This Row],[Company]],"Beta")</f>
        <v>0.91376599999999997</v>
      </c>
      <c r="F489" s="7">
        <f>ABS(_FV(Table1[[#This Row],[Company]],"Change (%)",TRUE)/_FV(Table1[[#This Row],[Company]],"Beta"))</f>
        <v>1.4421635298314887E-2</v>
      </c>
      <c r="G489" s="7">
        <f>_FV(Table1[[#This Row],[Company]],"Change (%)",TRUE)</f>
        <v>1.3178E-2</v>
      </c>
      <c r="H489" s="7">
        <f>_FV(Table1[[#This Row],[Company]],"Volume")/_FV(Table1[[#This Row],[Company]],"Volume average",TRUE)</f>
        <v>0.21393765923438149</v>
      </c>
      <c r="I489" s="7">
        <f>(Table1[% volume]/(Table1[[#Totals],[% volume]]))</f>
        <v>0.75656370645199178</v>
      </c>
      <c r="J489" s="7">
        <f>_FV(Table1[[#This Row],[Company]],"Volume")/_FV(Table1[[#This Row],[Company]],"Shares outstanding",TRUE)</f>
        <v>8.9675402364360816E-4</v>
      </c>
      <c r="K489" s="7">
        <f>(_FV(Table1[[#This Row],[Company]],"52 week high",TRUE)-_FV(Table1[[#This Row],[Company]],"52 week low",TRUE))/_FV(Table1[[#This Row],[Company]],"Price")</f>
        <v>0.29306748466257665</v>
      </c>
      <c r="L489" s="7">
        <f>(_FV(Table1[[#This Row],[Company]],"High",TRUE)-_FV(Table1[[#This Row],[Company]],"Low",TRUE))/_FV(Table1[[#This Row],[Company]],"Price")</f>
        <v>9.2883435582822704E-3</v>
      </c>
      <c r="M489" s="7">
        <f>(Table1[day range]/Table1[year range])</f>
        <v>3.1693531505128957E-2</v>
      </c>
      <c r="N489" s="9">
        <f>_FV(Table1[[#This Row],[Company]],"Market cap",TRUE)</f>
        <v>44797904688.260002</v>
      </c>
      <c r="O489" s="9">
        <f>_FV(Table1[[#This Row],[Company]],"Previous close",TRUE)*_FV(Table1[[#This Row],[Company]],"Change (%)",TRUE)*_FV(Table1[[#This Row],[Company]],"Shares outstanding",TRUE)</f>
        <v>590346787.9818902</v>
      </c>
      <c r="P489" s="7">
        <f>(_FV(Table1[[#This Row],[Company]],"Price")-_FV(Table1[[#This Row],[Company]],"52 week low",TRUE))/_FV(Table1[[#This Row],[Company]],"Price",TRUE)</f>
        <v>0.28865030674846626</v>
      </c>
      <c r="Q489" s="3">
        <f>_FV(Table1[[#This Row],[Company]],"52 week low",TRUE)</f>
        <v>231.9</v>
      </c>
      <c r="R489" s="3">
        <f>_FV(Table1[[#This Row],[Company]],"Low")</f>
        <v>322.69</v>
      </c>
      <c r="S489" s="14">
        <f>_FV(Table1[[#This Row],[Company]],"Price")</f>
        <v>326</v>
      </c>
      <c r="T489" s="3">
        <f>_FV(Table1[[#This Row],[Company]],"High")</f>
        <v>325.71800000000002</v>
      </c>
      <c r="U489" s="3">
        <f>_FV(Table1[[#This Row],[Company]],"52 week high",TRUE)</f>
        <v>327.44</v>
      </c>
      <c r="V489" s="7">
        <f>(_FV(Table1[[#This Row],[Company]],"52 week high",TRUE)-_FV(Table1[[#This Row],[Company]],"Price"))/_FV(Table1[[#This Row],[Company]],"Price",TRUE)</f>
        <v>4.4171779141104223E-3</v>
      </c>
      <c r="W489" s="7">
        <f>((_FV(Table1[[#This Row],[Company]],"Price")-_FV(Table1[[#This Row],[Company]],"52 week low",TRUE))/(Table1[year range]*_FV(Table1[[#This Row],[Company]],"Price")))</f>
        <v>0.98492777894075778</v>
      </c>
      <c r="X489" s="7">
        <f>((_FV(Table1[[#This Row],[Company]],"Price")-_FV(Table1[[#This Row],[Company]],"Low",TRUE))/(_FV(Table1[[#This Row],[Company]],"High",TRUE)-_FV(Table1[[#This Row],[Company]],"Low",TRUE)))</f>
        <v>1.0931307793923317</v>
      </c>
      <c r="Y489" s="3">
        <f>_FV(Table1[[#This Row],[Company]],"Previous close",TRUE)</f>
        <v>321.76</v>
      </c>
      <c r="Z489" s="17">
        <f>_FV(Table1[[#This Row],[Company]],"Change")</f>
        <v>4.24</v>
      </c>
      <c r="AA489" s="3">
        <f>_FV(Table1[[#This Row],[Company]],"Open")</f>
        <v>322.69</v>
      </c>
      <c r="AB489" s="1">
        <v>0.18245700000000001</v>
      </c>
      <c r="AC489" s="6">
        <f>_FV(Table1[[#This Row],[Company]],"Volume")</f>
        <v>124853</v>
      </c>
      <c r="AD489" s="6">
        <f>_FV(Table1[[#This Row],[Company]],"Volume average",TRUE)</f>
        <v>583595.24193548399</v>
      </c>
      <c r="AE489" s="1" t="str">
        <f>_FV(Table1[[#This Row],[Company]],"Year founded",TRUE)</f>
        <v>1964</v>
      </c>
      <c r="AF489" s="6">
        <f>_FV(Table1[[#This Row],[Company]],"Shares outstanding",TRUE)</f>
        <v>139227699.801902</v>
      </c>
      <c r="AG489" s="1" t="str">
        <f>_FV(Table1[[#This Row],[Company]],"Exchange")</f>
        <v>NYSE</v>
      </c>
      <c r="AH489" s="1" t="str">
        <f>_FV(Table1[[#This Row],[Company]],"Industry")</f>
        <v>Healthcare Plans</v>
      </c>
    </row>
    <row r="490" spans="1:34" ht="16.5" x14ac:dyDescent="0.25">
      <c r="A490" s="1">
        <v>164</v>
      </c>
      <c r="B490" s="2" t="e" vm="494">
        <v>#VALUE!</v>
      </c>
      <c r="C490" s="1" t="str">
        <f>_FV(Table1[[#This Row],[Company]],"Ticker symbol",TRUE)</f>
        <v>DAL</v>
      </c>
      <c r="D490" s="5">
        <f>_FV(Table1[[#This Row],[Company]],"P/E",TRUE)</f>
        <v>11.337868</v>
      </c>
      <c r="E490" s="5">
        <f>_FV(Table1[[#This Row],[Company]],"Beta")</f>
        <v>1.0859799999999999</v>
      </c>
      <c r="F490" s="7">
        <f>ABS(_FV(Table1[[#This Row],[Company]],"Change (%)",TRUE)/_FV(Table1[[#This Row],[Company]],"Beta"))</f>
        <v>1.3128234405790161E-2</v>
      </c>
      <c r="G490" s="7">
        <f>_FV(Table1[[#This Row],[Company]],"Change (%)",TRUE)</f>
        <v>1.4256999999999999E-2</v>
      </c>
      <c r="H490" s="7">
        <f>_FV(Table1[[#This Row],[Company]],"Volume")/_FV(Table1[[#This Row],[Company]],"Volume average",TRUE)</f>
        <v>0.1898929321052536</v>
      </c>
      <c r="I490" s="7">
        <f>(Table1[% volume]/(Table1[[#Totals],[% volume]]))</f>
        <v>0.67153254390426087</v>
      </c>
      <c r="J490" s="7">
        <f>_FV(Table1[[#This Row],[Company]],"Volume")/_FV(Table1[[#This Row],[Company]],"Shares outstanding",TRUE)</f>
        <v>1.513645948886324E-3</v>
      </c>
      <c r="K490" s="7">
        <f>(_FV(Table1[[#This Row],[Company]],"52 week high",TRUE)-_FV(Table1[[#This Row],[Company]],"52 week low",TRUE))/_FV(Table1[[#This Row],[Company]],"Price")</f>
        <v>0.29194449450351406</v>
      </c>
      <c r="L490" s="7">
        <f>(_FV(Table1[[#This Row],[Company]],"High",TRUE)-_FV(Table1[[#This Row],[Company]],"Low",TRUE))/_FV(Table1[[#This Row],[Company]],"Price")</f>
        <v>1.1443503333934006E-2</v>
      </c>
      <c r="M490" s="7">
        <f>(Table1[day range]/Table1[year range])</f>
        <v>3.9197530864197416E-2</v>
      </c>
      <c r="N490" s="9">
        <f>_FV(Table1[[#This Row],[Company]],"Market cap",TRUE)</f>
        <v>38341234951.739998</v>
      </c>
      <c r="O490" s="9">
        <f>_FV(Table1[[#This Row],[Company]],"Previous close",TRUE)*_FV(Table1[[#This Row],[Company]],"Change (%)",TRUE)*_FV(Table1[[#This Row],[Company]],"Shares outstanding",TRUE)</f>
        <v>546630986.70695734</v>
      </c>
      <c r="P490" s="7">
        <f>(_FV(Table1[[#This Row],[Company]],"Price")-_FV(Table1[[#This Row],[Company]],"52 week low",TRUE))/_FV(Table1[[#This Row],[Company]],"Price",TRUE)</f>
        <v>0.19643178951162368</v>
      </c>
      <c r="Q490" s="3">
        <f>_FV(Table1[[#This Row],[Company]],"52 week low",TRUE)</f>
        <v>44.59</v>
      </c>
      <c r="R490" s="3">
        <f>_FV(Table1[[#This Row],[Company]],"Low")</f>
        <v>54.85</v>
      </c>
      <c r="S490" s="14">
        <f>_FV(Table1[[#This Row],[Company]],"Price")</f>
        <v>55.49</v>
      </c>
      <c r="T490" s="3">
        <f>_FV(Table1[[#This Row],[Company]],"High")</f>
        <v>55.484999999999999</v>
      </c>
      <c r="U490" s="3">
        <f>_FV(Table1[[#This Row],[Company]],"52 week high",TRUE)</f>
        <v>60.79</v>
      </c>
      <c r="V490" s="7">
        <f>(_FV(Table1[[#This Row],[Company]],"52 week high",TRUE)-_FV(Table1[[#This Row],[Company]],"Price"))/_FV(Table1[[#This Row],[Company]],"Price",TRUE)</f>
        <v>9.5512704991890379E-2</v>
      </c>
      <c r="W490" s="7">
        <f>((_FV(Table1[[#This Row],[Company]],"Price")-_FV(Table1[[#This Row],[Company]],"52 week low",TRUE))/(Table1[year range]*_FV(Table1[[#This Row],[Company]],"Price")))</f>
        <v>0.67283950617283961</v>
      </c>
      <c r="X490" s="7">
        <f>((_FV(Table1[[#This Row],[Company]],"Price")-_FV(Table1[[#This Row],[Company]],"Low",TRUE))/(_FV(Table1[[#This Row],[Company]],"High",TRUE)-_FV(Table1[[#This Row],[Company]],"Low",TRUE)))</f>
        <v>1.0078740157480355</v>
      </c>
      <c r="Y490" s="3">
        <f>_FV(Table1[[#This Row],[Company]],"Previous close",TRUE)</f>
        <v>54.71</v>
      </c>
      <c r="Z490" s="17">
        <f>_FV(Table1[[#This Row],[Company]],"Change")</f>
        <v>0.78</v>
      </c>
      <c r="AA490" s="3">
        <f>_FV(Table1[[#This Row],[Company]],"Open")</f>
        <v>54.87</v>
      </c>
      <c r="AB490" s="1">
        <v>0.14516000000000001</v>
      </c>
      <c r="AC490" s="6">
        <f>_FV(Table1[[#This Row],[Company]],"Volume")</f>
        <v>1060776</v>
      </c>
      <c r="AD490" s="6">
        <f>_FV(Table1[[#This Row],[Company]],"Volume average",TRUE)</f>
        <v>5586179.4761904804</v>
      </c>
      <c r="AE490" s="1" t="str">
        <f>_FV(Table1[[#This Row],[Company]],"Year founded",TRUE)</f>
        <v>1967</v>
      </c>
      <c r="AF490" s="6">
        <f>_FV(Table1[[#This Row],[Company]],"Shares outstanding",TRUE)</f>
        <v>700808535.03454602</v>
      </c>
      <c r="AG490" s="1" t="str">
        <f>_FV(Table1[[#This Row],[Company]],"Exchange")</f>
        <v>NYSE</v>
      </c>
      <c r="AH490" s="1" t="str">
        <f>_FV(Table1[[#This Row],[Company]],"Industry")</f>
        <v>Airlines</v>
      </c>
    </row>
    <row r="491" spans="1:34" ht="16.5" x14ac:dyDescent="0.25">
      <c r="A491" s="1">
        <v>192</v>
      </c>
      <c r="B491" s="2" t="e" vm="495">
        <v>#VALUE!</v>
      </c>
      <c r="C491" s="1" t="str">
        <f>_FV(Table1[[#This Row],[Company]],"Ticker symbol",TRUE)</f>
        <v>LRCX</v>
      </c>
      <c r="D491" s="5">
        <f>_FV(Table1[[#This Row],[Company]],"P/E",TRUE)</f>
        <v>18.315017999999998</v>
      </c>
      <c r="E491" s="5">
        <f>_FV(Table1[[#This Row],[Company]],"Beta")</f>
        <v>1.419867</v>
      </c>
      <c r="F491" s="7">
        <f>ABS(_FV(Table1[[#This Row],[Company]],"Change (%)",TRUE)/_FV(Table1[[#This Row],[Company]],"Beta"))</f>
        <v>1.0641841806310027E-2</v>
      </c>
      <c r="G491" s="7">
        <f>_FV(Table1[[#This Row],[Company]],"Change (%)",TRUE)</f>
        <v>1.5109999999999998E-2</v>
      </c>
      <c r="H491" s="7">
        <f>_FV(Table1[[#This Row],[Company]],"Volume")/_FV(Table1[[#This Row],[Company]],"Volume average",TRUE)</f>
        <v>0.34558795017430788</v>
      </c>
      <c r="I491" s="7">
        <f>(Table1[% volume]/(Table1[[#Totals],[% volume]]))</f>
        <v>1.2221284528619449</v>
      </c>
      <c r="J491" s="7">
        <f>_FV(Table1[[#This Row],[Company]],"Volume")/_FV(Table1[[#This Row],[Company]],"Shares outstanding",TRUE)</f>
        <v>4.484575899023369E-3</v>
      </c>
      <c r="K491" s="7">
        <f>(_FV(Table1[[#This Row],[Company]],"52 week high",TRUE)-_FV(Table1[[#This Row],[Company]],"52 week low",TRUE))/_FV(Table1[[#This Row],[Company]],"Price")</f>
        <v>0.45470918529505244</v>
      </c>
      <c r="L491" s="7">
        <f>(_FV(Table1[[#This Row],[Company]],"High",TRUE)-_FV(Table1[[#This Row],[Company]],"Low",TRUE))/_FV(Table1[[#This Row],[Company]],"Price")</f>
        <v>2.341349719249914E-2</v>
      </c>
      <c r="M491" s="7">
        <f>(Table1[day range]/Table1[year range])</f>
        <v>5.1491146318732382E-2</v>
      </c>
      <c r="N491" s="9">
        <f>_FV(Table1[[#This Row],[Company]],"Market cap",TRUE)</f>
        <v>29612251066.799999</v>
      </c>
      <c r="O491" s="9">
        <f>_FV(Table1[[#This Row],[Company]],"Previous close",TRUE)*_FV(Table1[[#This Row],[Company]],"Change (%)",TRUE)*_FV(Table1[[#This Row],[Company]],"Shares outstanding",TRUE)</f>
        <v>447441113.61934692</v>
      </c>
      <c r="P491" s="7">
        <f>(_FV(Table1[[#This Row],[Company]],"Price")-_FV(Table1[[#This Row],[Company]],"52 week low",TRUE))/_FV(Table1[[#This Row],[Company]],"Price",TRUE)</f>
        <v>0.2105095878800721</v>
      </c>
      <c r="Q491" s="3">
        <f>_FV(Table1[[#This Row],[Company]],"52 week low",TRUE)</f>
        <v>149.04</v>
      </c>
      <c r="R491" s="3">
        <f>_FV(Table1[[#This Row],[Company]],"Low")</f>
        <v>184.71</v>
      </c>
      <c r="S491" s="14">
        <f>_FV(Table1[[#This Row],[Company]],"Price")</f>
        <v>188.78</v>
      </c>
      <c r="T491" s="3">
        <f>_FV(Table1[[#This Row],[Company]],"High")</f>
        <v>189.13</v>
      </c>
      <c r="U491" s="3">
        <f>_FV(Table1[[#This Row],[Company]],"52 week high",TRUE)</f>
        <v>234.88</v>
      </c>
      <c r="V491" s="7">
        <f>(_FV(Table1[[#This Row],[Company]],"52 week high",TRUE)-_FV(Table1[[#This Row],[Company]],"Price"))/_FV(Table1[[#This Row],[Company]],"Price",TRUE)</f>
        <v>0.24419959741498037</v>
      </c>
      <c r="W491" s="7">
        <f>((_FV(Table1[[#This Row],[Company]],"Price")-_FV(Table1[[#This Row],[Company]],"52 week low",TRUE))/(Table1[year range]*_FV(Table1[[#This Row],[Company]],"Price")))</f>
        <v>0.46295433364398891</v>
      </c>
      <c r="X491" s="7">
        <f>((_FV(Table1[[#This Row],[Company]],"Price")-_FV(Table1[[#This Row],[Company]],"Low",TRUE))/(_FV(Table1[[#This Row],[Company]],"High",TRUE)-_FV(Table1[[#This Row],[Company]],"Low",TRUE)))</f>
        <v>0.92081447963801011</v>
      </c>
      <c r="Y491" s="3">
        <f>_FV(Table1[[#This Row],[Company]],"Previous close",TRUE)</f>
        <v>185.97</v>
      </c>
      <c r="Z491" s="17">
        <f>_FV(Table1[[#This Row],[Company]],"Change")</f>
        <v>2.81</v>
      </c>
      <c r="AA491" s="3">
        <f>_FV(Table1[[#This Row],[Company]],"Open")</f>
        <v>185.05</v>
      </c>
      <c r="AB491" s="1">
        <v>0.120729</v>
      </c>
      <c r="AC491" s="6">
        <f>_FV(Table1[[#This Row],[Company]],"Volume")</f>
        <v>714085</v>
      </c>
      <c r="AD491" s="6">
        <f>_FV(Table1[[#This Row],[Company]],"Volume average",TRUE)</f>
        <v>2066290.21538462</v>
      </c>
      <c r="AE491" s="1" t="str">
        <f>_FV(Table1[[#This Row],[Company]],"Year founded",TRUE)</f>
        <v>1980</v>
      </c>
      <c r="AF491" s="6">
        <f>_FV(Table1[[#This Row],[Company]],"Shares outstanding",TRUE)</f>
        <v>159231333.36989799</v>
      </c>
      <c r="AG491" s="1" t="str">
        <f>_FV(Table1[[#This Row],[Company]],"Exchange")</f>
        <v>NASDAQ</v>
      </c>
      <c r="AH491" s="1" t="str">
        <f>_FV(Table1[[#This Row],[Company]],"Industry")</f>
        <v>Semiconductor Equipment &amp; Materials</v>
      </c>
    </row>
    <row r="492" spans="1:34" ht="16.5" x14ac:dyDescent="0.25">
      <c r="A492" s="1">
        <v>4</v>
      </c>
      <c r="B492" s="2" t="e" vm="496">
        <v>#VALUE!</v>
      </c>
      <c r="C492" s="1" t="str">
        <f>_FV(Table1[[#This Row],[Company]],"Ticker symbol",TRUE)</f>
        <v>FB</v>
      </c>
      <c r="D492" s="5">
        <f>_FV(Table1[[#This Row],[Company]],"P/E",TRUE)</f>
        <v>28.735631999999999</v>
      </c>
      <c r="E492" s="5">
        <f>_FV(Table1[[#This Row],[Company]],"Beta")</f>
        <v>0.40510099999999999</v>
      </c>
      <c r="F492" s="7">
        <f>ABS(_FV(Table1[[#This Row],[Company]],"Change (%)",TRUE)/_FV(Table1[[#This Row],[Company]],"Beta"))</f>
        <v>3.894584313541561E-2</v>
      </c>
      <c r="G492" s="7">
        <f>_FV(Table1[[#This Row],[Company]],"Change (%)",TRUE)</f>
        <v>1.5776999999999999E-2</v>
      </c>
      <c r="H492" s="7">
        <f>_FV(Table1[[#This Row],[Company]],"Volume")/_FV(Table1[[#This Row],[Company]],"Volume average",TRUE)</f>
        <v>1.9042530378619238</v>
      </c>
      <c r="I492" s="7">
        <f>(Table1[% volume]/(Table1[[#Totals],[% volume]]))</f>
        <v>6.7341520960034504</v>
      </c>
      <c r="J492" s="7">
        <f>_FV(Table1[[#This Row],[Company]],"Volume")/_FV(Table1[[#This Row],[Company]],"Shares outstanding",TRUE)</f>
        <v>2.9310542005389676E-3</v>
      </c>
      <c r="K492" s="7">
        <f>(_FV(Table1[[#This Row],[Company]],"52 week high",TRUE)-_FV(Table1[[#This Row],[Company]],"52 week low",TRUE))/_FV(Table1[[#This Row],[Company]],"Price")</f>
        <v>0.37277060682341595</v>
      </c>
      <c r="L492" s="7">
        <f>(_FV(Table1[[#This Row],[Company]],"High",TRUE)-_FV(Table1[[#This Row],[Company]],"Low",TRUE))/_FV(Table1[[#This Row],[Company]],"Price")</f>
        <v>1.3657543784478664E-2</v>
      </c>
      <c r="M492" s="7">
        <f>(Table1[day range]/Table1[year range])</f>
        <v>3.6637931034482922E-2</v>
      </c>
      <c r="N492" s="9">
        <f>_FV(Table1[[#This Row],[Company]],"Market cap",TRUE)</f>
        <v>536387483397.91998</v>
      </c>
      <c r="O492" s="9">
        <f>_FV(Table1[[#This Row],[Company]],"Previous close",TRUE)*_FV(Table1[[#This Row],[Company]],"Change (%)",TRUE)*_FV(Table1[[#This Row],[Company]],"Shares outstanding",TRUE)</f>
        <v>8462585325.5689888</v>
      </c>
      <c r="P492" s="7">
        <f>(_FV(Table1[[#This Row],[Company]],"Price")-_FV(Table1[[#This Row],[Company]],"52 week low",TRUE))/_FV(Table1[[#This Row],[Company]],"Price",TRUE)</f>
        <v>0.20186385303411705</v>
      </c>
      <c r="Q492" s="3">
        <f>_FV(Table1[[#This Row],[Company]],"52 week low",TRUE)</f>
        <v>149.02000000000001</v>
      </c>
      <c r="R492" s="3">
        <f>_FV(Table1[[#This Row],[Company]],"Low")</f>
        <v>183.76</v>
      </c>
      <c r="S492" s="14">
        <f>_FV(Table1[[#This Row],[Company]],"Price")</f>
        <v>186.71</v>
      </c>
      <c r="T492" s="3">
        <f>_FV(Table1[[#This Row],[Company]],"High")</f>
        <v>186.31</v>
      </c>
      <c r="U492" s="3">
        <f>_FV(Table1[[#This Row],[Company]],"52 week high",TRUE)</f>
        <v>218.62</v>
      </c>
      <c r="V492" s="7">
        <f>(_FV(Table1[[#This Row],[Company]],"52 week high",TRUE)-_FV(Table1[[#This Row],[Company]],"Price"))/_FV(Table1[[#This Row],[Company]],"Price",TRUE)</f>
        <v>0.1709067537892989</v>
      </c>
      <c r="W492" s="7">
        <f>((_FV(Table1[[#This Row],[Company]],"Price")-_FV(Table1[[#This Row],[Company]],"52 week low",TRUE))/(Table1[year range]*_FV(Table1[[#This Row],[Company]],"Price")))</f>
        <v>0.54152298850574709</v>
      </c>
      <c r="X492" s="7">
        <f>((_FV(Table1[[#This Row],[Company]],"Price")-_FV(Table1[[#This Row],[Company]],"Low",TRUE))/(_FV(Table1[[#This Row],[Company]],"High",TRUE)-_FV(Table1[[#This Row],[Company]],"Low",TRUE)))</f>
        <v>1.1568627450980407</v>
      </c>
      <c r="Y492" s="3">
        <f>_FV(Table1[[#This Row],[Company]],"Previous close",TRUE)</f>
        <v>183.81</v>
      </c>
      <c r="Z492" s="17">
        <f>_FV(Table1[[#This Row],[Company]],"Change")</f>
        <v>2.9</v>
      </c>
      <c r="AA492" s="3">
        <f>_FV(Table1[[#This Row],[Company]],"Open")</f>
        <v>184.75</v>
      </c>
      <c r="AB492" s="1">
        <v>1.7556689999999999</v>
      </c>
      <c r="AC492" s="6">
        <f>_FV(Table1[[#This Row],[Company]],"Volume")</f>
        <v>8553293</v>
      </c>
      <c r="AD492" s="6">
        <f>_FV(Table1[[#This Row],[Company]],"Volume average",TRUE)</f>
        <v>4491678.8</v>
      </c>
      <c r="AE492" s="1" t="str">
        <f>_FV(Table1[[#This Row],[Company]],"Year founded",TRUE)</f>
        <v>2004</v>
      </c>
      <c r="AF492" s="6">
        <f>_FV(Table1[[#This Row],[Company]],"Shares outstanding",TRUE)</f>
        <v>2918162686.4584098</v>
      </c>
      <c r="AG492" s="1" t="str">
        <f>_FV(Table1[[#This Row],[Company]],"Exchange")</f>
        <v>NASDAQ</v>
      </c>
      <c r="AH492" s="1" t="str">
        <f>_FV(Table1[[#This Row],[Company]],"Industry")</f>
        <v>Internet Content &amp; Information</v>
      </c>
    </row>
    <row r="493" spans="1:34" ht="16.5" x14ac:dyDescent="0.25">
      <c r="A493" s="1">
        <v>409</v>
      </c>
      <c r="B493" s="2" t="e" vm="497">
        <v>#VALUE!</v>
      </c>
      <c r="C493" s="1" t="str">
        <f>_FV(Table1[[#This Row],[Company]],"Ticker symbol",TRUE)</f>
        <v>XRAY</v>
      </c>
      <c r="D493" s="5">
        <f>_FV(Table1[[#This Row],[Company]],"P/E",TRUE)</f>
        <v>37.453184</v>
      </c>
      <c r="E493" s="5">
        <f>_FV(Table1[[#This Row],[Company]],"Beta")</f>
        <v>1.277798</v>
      </c>
      <c r="F493" s="7">
        <f>ABS(_FV(Table1[[#This Row],[Company]],"Change (%)",TRUE)/_FV(Table1[[#This Row],[Company]],"Beta"))</f>
        <v>1.2412760076318792E-2</v>
      </c>
      <c r="G493" s="7">
        <f>_FV(Table1[[#This Row],[Company]],"Change (%)",TRUE)</f>
        <v>1.5861E-2</v>
      </c>
      <c r="H493" s="7">
        <f>_FV(Table1[[#This Row],[Company]],"Volume")/_FV(Table1[[#This Row],[Company]],"Volume average",TRUE)</f>
        <v>0.58490668809389867</v>
      </c>
      <c r="I493" s="7">
        <f>(Table1[% volume]/(Table1[[#Totals],[% volume]]))</f>
        <v>2.0684491615759564</v>
      </c>
      <c r="J493" s="7">
        <f>_FV(Table1[[#This Row],[Company]],"Volume")/_FV(Table1[[#This Row],[Company]],"Shares outstanding",TRUE)</f>
        <v>7.2400064737771505E-3</v>
      </c>
      <c r="K493" s="7">
        <f>(_FV(Table1[[#This Row],[Company]],"52 week high",TRUE)-_FV(Table1[[#This Row],[Company]],"52 week low",TRUE))/_FV(Table1[[#This Row],[Company]],"Price")</f>
        <v>0.75318261304021983</v>
      </c>
      <c r="L493" s="7">
        <f>(_FV(Table1[[#This Row],[Company]],"High",TRUE)-_FV(Table1[[#This Row],[Company]],"Low",TRUE))/_FV(Table1[[#This Row],[Company]],"Price")</f>
        <v>3.1976017986510147E-2</v>
      </c>
      <c r="M493" s="7">
        <f>(Table1[day range]/Table1[year range])</f>
        <v>4.2454535504263737E-2</v>
      </c>
      <c r="N493" s="9">
        <f>_FV(Table1[[#This Row],[Company]],"Market cap",TRUE)</f>
        <v>9004290254.5900002</v>
      </c>
      <c r="O493" s="9">
        <f>_FV(Table1[[#This Row],[Company]],"Previous close",TRUE)*_FV(Table1[[#This Row],[Company]],"Change (%)",TRUE)*_FV(Table1[[#This Row],[Company]],"Shares outstanding",TRUE)</f>
        <v>142817047.72805175</v>
      </c>
      <c r="P493" s="7">
        <f>(_FV(Table1[[#This Row],[Company]],"Price")-_FV(Table1[[#This Row],[Company]],"52 week low",TRUE))/_FV(Table1[[#This Row],[Company]],"Price",TRUE)</f>
        <v>2.9975018735948027E-2</v>
      </c>
      <c r="Q493" s="3">
        <f>_FV(Table1[[#This Row],[Company]],"52 week low",TRUE)</f>
        <v>38.830100000000002</v>
      </c>
      <c r="R493" s="3">
        <f>_FV(Table1[[#This Row],[Company]],"Low")</f>
        <v>39.19</v>
      </c>
      <c r="S493" s="14">
        <f>_FV(Table1[[#This Row],[Company]],"Price")</f>
        <v>40.03</v>
      </c>
      <c r="T493" s="3">
        <f>_FV(Table1[[#This Row],[Company]],"High")</f>
        <v>40.47</v>
      </c>
      <c r="U493" s="3">
        <f>_FV(Table1[[#This Row],[Company]],"52 week high",TRUE)</f>
        <v>68.98</v>
      </c>
      <c r="V493" s="7">
        <f>(_FV(Table1[[#This Row],[Company]],"52 week high",TRUE)-_FV(Table1[[#This Row],[Company]],"Price"))/_FV(Table1[[#This Row],[Company]],"Price",TRUE)</f>
        <v>0.72320759430427184</v>
      </c>
      <c r="W493" s="7">
        <f>((_FV(Table1[[#This Row],[Company]],"Price")-_FV(Table1[[#This Row],[Company]],"52 week low",TRUE))/(Table1[year range]*_FV(Table1[[#This Row],[Company]],"Price")))</f>
        <v>3.9797810274660929E-2</v>
      </c>
      <c r="X493" s="7">
        <f>((_FV(Table1[[#This Row],[Company]],"Price")-_FV(Table1[[#This Row],[Company]],"Low",TRUE))/(_FV(Table1[[#This Row],[Company]],"High",TRUE)-_FV(Table1[[#This Row],[Company]],"Low",TRUE)))</f>
        <v>0.65625000000000211</v>
      </c>
      <c r="Y493" s="3">
        <f>_FV(Table1[[#This Row],[Company]],"Previous close",TRUE)</f>
        <v>39.405000000000001</v>
      </c>
      <c r="Z493" s="17">
        <f>_FV(Table1[[#This Row],[Company]],"Change")</f>
        <v>0.625</v>
      </c>
      <c r="AA493" s="3">
        <f>_FV(Table1[[#This Row],[Company]],"Open")</f>
        <v>39.19</v>
      </c>
      <c r="AB493" s="1">
        <v>4.4752E-2</v>
      </c>
      <c r="AC493" s="6">
        <f>_FV(Table1[[#This Row],[Company]],"Volume")</f>
        <v>1654387</v>
      </c>
      <c r="AD493" s="6">
        <f>_FV(Table1[[#This Row],[Company]],"Volume average",TRUE)</f>
        <v>2828463.1269841301</v>
      </c>
      <c r="AE493" s="1" t="str">
        <f>_FV(Table1[[#This Row],[Company]],"Year founded",TRUE)</f>
        <v>1899</v>
      </c>
      <c r="AF493" s="6">
        <f>_FV(Table1[[#This Row],[Company]],"Shares outstanding",TRUE)</f>
        <v>228506287.389671</v>
      </c>
      <c r="AG493" s="1" t="str">
        <f>_FV(Table1[[#This Row],[Company]],"Exchange")</f>
        <v>NASDAQ</v>
      </c>
      <c r="AH493" s="1" t="str">
        <f>_FV(Table1[[#This Row],[Company]],"Industry")</f>
        <v>Medical Instruments &amp; Supplies</v>
      </c>
    </row>
    <row r="494" spans="1:34" ht="16.5" x14ac:dyDescent="0.25">
      <c r="A494" s="1">
        <v>215</v>
      </c>
      <c r="B494" s="2" t="e" vm="498">
        <v>#VALUE!</v>
      </c>
      <c r="C494" s="1" t="str">
        <f>_FV(Table1[[#This Row],[Company]],"Ticker symbol",TRUE)</f>
        <v>DXC</v>
      </c>
      <c r="D494" s="5">
        <f>_FV(Table1[[#This Row],[Company]],"P/E",TRUE)</f>
        <v>14.388489</v>
      </c>
      <c r="E494" s="5">
        <f>_FV(Table1[[#This Row],[Company]],"Beta")</f>
        <v>0.88804000000000005</v>
      </c>
      <c r="F494" s="7">
        <f>ABS(_FV(Table1[[#This Row],[Company]],"Change (%)",TRUE)/_FV(Table1[[#This Row],[Company]],"Beta"))</f>
        <v>1.7981172019278409E-2</v>
      </c>
      <c r="G494" s="7">
        <f>_FV(Table1[[#This Row],[Company]],"Change (%)",TRUE)</f>
        <v>1.5968E-2</v>
      </c>
      <c r="H494" s="7">
        <f>_FV(Table1[[#This Row],[Company]],"Volume")/_FV(Table1[[#This Row],[Company]],"Volume average",TRUE)</f>
        <v>0.59343814923444893</v>
      </c>
      <c r="I494" s="7">
        <f>(Table1[% volume]/(Table1[[#Totals],[% volume]]))</f>
        <v>2.0986196041480816</v>
      </c>
      <c r="J494" s="7">
        <f>_FV(Table1[[#This Row],[Company]],"Volume")/_FV(Table1[[#This Row],[Company]],"Shares outstanding",TRUE)</f>
        <v>4.974713930441012E-3</v>
      </c>
      <c r="K494" s="7">
        <f>(_FV(Table1[[#This Row],[Company]],"52 week high",TRUE)-_FV(Table1[[#This Row],[Company]],"52 week low",TRUE))/_FV(Table1[[#This Row],[Company]],"Price")</f>
        <v>0.27560068313545905</v>
      </c>
      <c r="L494" s="7">
        <f>(_FV(Table1[[#This Row],[Company]],"High",TRUE)-_FV(Table1[[#This Row],[Company]],"Low",TRUE))/_FV(Table1[[#This Row],[Company]],"Price")</f>
        <v>3.3129805517865298E-2</v>
      </c>
      <c r="M494" s="7">
        <f>(Table1[day range]/Table1[year range])</f>
        <v>0.1202094462936503</v>
      </c>
      <c r="N494" s="9">
        <f>_FV(Table1[[#This Row],[Company]],"Market cap",TRUE)</f>
        <v>25047273781.419998</v>
      </c>
      <c r="O494" s="9">
        <f>_FV(Table1[[#This Row],[Company]],"Previous close",TRUE)*_FV(Table1[[#This Row],[Company]],"Change (%)",TRUE)*_FV(Table1[[#This Row],[Company]],"Shares outstanding",TRUE)</f>
        <v>399954867.74171454</v>
      </c>
      <c r="P494" s="7">
        <f>(_FV(Table1[[#This Row],[Company]],"Price")-_FV(Table1[[#This Row],[Company]],"52 week low",TRUE))/_FV(Table1[[#This Row],[Company]],"Price",TRUE)</f>
        <v>0.2208265995262324</v>
      </c>
      <c r="Q494" s="3">
        <f>_FV(Table1[[#This Row],[Company]],"52 week low",TRUE)</f>
        <v>68.910095537900006</v>
      </c>
      <c r="R494" s="3">
        <f>_FV(Table1[[#This Row],[Company]],"Low")</f>
        <v>87.11</v>
      </c>
      <c r="S494" s="14">
        <f>_FV(Table1[[#This Row],[Company]],"Price")</f>
        <v>88.44</v>
      </c>
      <c r="T494" s="3">
        <f>_FV(Table1[[#This Row],[Company]],"High")</f>
        <v>90.04</v>
      </c>
      <c r="U494" s="3">
        <f>_FV(Table1[[#This Row],[Company]],"52 week high",TRUE)</f>
        <v>93.284219954400001</v>
      </c>
      <c r="V494" s="7">
        <f>(_FV(Table1[[#This Row],[Company]],"52 week high",TRUE)-_FV(Table1[[#This Row],[Company]],"Price"))/_FV(Table1[[#This Row],[Company]],"Price",TRUE)</f>
        <v>5.4774083609226636E-2</v>
      </c>
      <c r="W494" s="7">
        <f>((_FV(Table1[[#This Row],[Company]],"Price")-_FV(Table1[[#This Row],[Company]],"52 week low",TRUE))/(Table1[year range]*_FV(Table1[[#This Row],[Company]],"Price")))</f>
        <v>0.80125563193069105</v>
      </c>
      <c r="X494" s="7">
        <f>((_FV(Table1[[#This Row],[Company]],"Price")-_FV(Table1[[#This Row],[Company]],"Low",TRUE))/(_FV(Table1[[#This Row],[Company]],"High",TRUE)-_FV(Table1[[#This Row],[Company]],"Low",TRUE)))</f>
        <v>0.45392491467576629</v>
      </c>
      <c r="Y494" s="3">
        <f>_FV(Table1[[#This Row],[Company]],"Previous close",TRUE)</f>
        <v>87.05</v>
      </c>
      <c r="Z494" s="17">
        <f>_FV(Table1[[#This Row],[Company]],"Change")</f>
        <v>1.39</v>
      </c>
      <c r="AA494" s="3">
        <f>_FV(Table1[[#This Row],[Company]],"Open")</f>
        <v>89.3</v>
      </c>
      <c r="AB494" s="1">
        <v>0.103089</v>
      </c>
      <c r="AC494" s="6">
        <f>_FV(Table1[[#This Row],[Company]],"Volume")</f>
        <v>1431396</v>
      </c>
      <c r="AD494" s="6">
        <f>_FV(Table1[[#This Row],[Company]],"Volume average",TRUE)</f>
        <v>2412039.06733421</v>
      </c>
      <c r="AE494" s="1" t="str">
        <f>_FV(Table1[[#This Row],[Company]],"Year founded",TRUE)</f>
        <v>1959</v>
      </c>
      <c r="AF494" s="6">
        <f>_FV(Table1[[#This Row],[Company]],"Shares outstanding",TRUE)</f>
        <v>287734334.07719702</v>
      </c>
      <c r="AG494" s="1" t="str">
        <f>_FV(Table1[[#This Row],[Company]],"Exchange")</f>
        <v>NYSE</v>
      </c>
      <c r="AH494" s="1" t="str">
        <f>_FV(Table1[[#This Row],[Company]],"Industry")</f>
        <v>Information Technology Services</v>
      </c>
    </row>
    <row r="495" spans="1:34" ht="16.5" x14ac:dyDescent="0.25">
      <c r="A495" s="1">
        <v>344</v>
      </c>
      <c r="B495" s="2" t="e" vm="499">
        <v>#VALUE!</v>
      </c>
      <c r="C495" s="1" t="str">
        <f>_FV(Table1[[#This Row],[Company]],"Ticker symbol",TRUE)</f>
        <v>TTWO</v>
      </c>
      <c r="D495" s="5">
        <f>_FV(Table1[[#This Row],[Company]],"P/E",TRUE)</f>
        <v>75.757576</v>
      </c>
      <c r="E495" s="5">
        <f>_FV(Table1[[#This Row],[Company]],"Beta")</f>
        <v>0.85785999999999996</v>
      </c>
      <c r="F495" s="7">
        <f>ABS(_FV(Table1[[#This Row],[Company]],"Change (%)",TRUE)/_FV(Table1[[#This Row],[Company]],"Beta"))</f>
        <v>1.9455388991210687E-2</v>
      </c>
      <c r="G495" s="7">
        <f>_FV(Table1[[#This Row],[Company]],"Change (%)",TRUE)</f>
        <v>1.669E-2</v>
      </c>
      <c r="H495" s="7">
        <f>_FV(Table1[[#This Row],[Company]],"Volume")/_FV(Table1[[#This Row],[Company]],"Volume average",TRUE)</f>
        <v>0.29710446838175131</v>
      </c>
      <c r="I495" s="7">
        <f>(Table1[% volume]/(Table1[[#Totals],[% volume]]))</f>
        <v>1.0506726987981492</v>
      </c>
      <c r="J495" s="7">
        <f>_FV(Table1[[#This Row],[Company]],"Volume")/_FV(Table1[[#This Row],[Company]],"Shares outstanding",TRUE)</f>
        <v>4.0478725656406967E-3</v>
      </c>
      <c r="K495" s="7">
        <f>(_FV(Table1[[#This Row],[Company]],"52 week high",TRUE)-_FV(Table1[[#This Row],[Company]],"52 week low",TRUE))/_FV(Table1[[#This Row],[Company]],"Price")</f>
        <v>0.34135350446608193</v>
      </c>
      <c r="L495" s="7">
        <f>(_FV(Table1[[#This Row],[Company]],"High",TRUE)-_FV(Table1[[#This Row],[Company]],"Low",TRUE))/_FV(Table1[[#This Row],[Company]],"Price")</f>
        <v>3.0900458678683539E-2</v>
      </c>
      <c r="M495" s="7">
        <f>(Table1[day range]/Table1[year range])</f>
        <v>9.0523338048090596E-2</v>
      </c>
      <c r="N495" s="9">
        <f>_FV(Table1[[#This Row],[Company]],"Market cap",TRUE)</f>
        <v>14032856419.976999</v>
      </c>
      <c r="O495" s="9">
        <f>_FV(Table1[[#This Row],[Company]],"Previous close",TRUE)*_FV(Table1[[#This Row],[Company]],"Change (%)",TRUE)*_FV(Table1[[#This Row],[Company]],"Shares outstanding",TRUE)</f>
        <v>234208373.64941689</v>
      </c>
      <c r="P495" s="7">
        <f>(_FV(Table1[[#This Row],[Company]],"Price")-_FV(Table1[[#This Row],[Company]],"52 week low",TRUE))/_FV(Table1[[#This Row],[Company]],"Price",TRUE)</f>
        <v>0.29178401866902703</v>
      </c>
      <c r="Q495" s="3">
        <f>_FV(Table1[[#This Row],[Company]],"52 week low",TRUE)</f>
        <v>88.01</v>
      </c>
      <c r="R495" s="3">
        <f>_FV(Table1[[#This Row],[Company]],"Low")</f>
        <v>121.16</v>
      </c>
      <c r="S495" s="14">
        <f>_FV(Table1[[#This Row],[Company]],"Price")</f>
        <v>124.27</v>
      </c>
      <c r="T495" s="3">
        <f>_FV(Table1[[#This Row],[Company]],"High")</f>
        <v>125</v>
      </c>
      <c r="U495" s="3">
        <f>_FV(Table1[[#This Row],[Company]],"52 week high",TRUE)</f>
        <v>130.43</v>
      </c>
      <c r="V495" s="7">
        <f>(_FV(Table1[[#This Row],[Company]],"52 week high",TRUE)-_FV(Table1[[#This Row],[Company]],"Price"))/_FV(Table1[[#This Row],[Company]],"Price",TRUE)</f>
        <v>4.9569485797054891E-2</v>
      </c>
      <c r="W495" s="7">
        <f>((_FV(Table1[[#This Row],[Company]],"Price")-_FV(Table1[[#This Row],[Company]],"52 week low",TRUE))/(Table1[year range]*_FV(Table1[[#This Row],[Company]],"Price")))</f>
        <v>0.85478547854785458</v>
      </c>
      <c r="X495" s="7">
        <f>((_FV(Table1[[#This Row],[Company]],"Price")-_FV(Table1[[#This Row],[Company]],"Low",TRUE))/(_FV(Table1[[#This Row],[Company]],"High",TRUE)-_FV(Table1[[#This Row],[Company]],"Low",TRUE)))</f>
        <v>0.80989583333333248</v>
      </c>
      <c r="Y495" s="3">
        <f>_FV(Table1[[#This Row],[Company]],"Previous close",TRUE)</f>
        <v>122.23</v>
      </c>
      <c r="Z495" s="17">
        <f>_FV(Table1[[#This Row],[Company]],"Change")</f>
        <v>2.04</v>
      </c>
      <c r="AA495" s="3">
        <f>_FV(Table1[[#This Row],[Company]],"Open")</f>
        <v>122.07</v>
      </c>
      <c r="AB495" s="1">
        <v>5.953E-2</v>
      </c>
      <c r="AC495" s="6">
        <f>_FV(Table1[[#This Row],[Company]],"Volume")</f>
        <v>464724</v>
      </c>
      <c r="AD495" s="6">
        <f>_FV(Table1[[#This Row],[Company]],"Volume average",TRUE)</f>
        <v>1564177.0806451601</v>
      </c>
      <c r="AE495" s="1" t="str">
        <f>_FV(Table1[[#This Row],[Company]],"Year founded",TRUE)</f>
        <v>1993</v>
      </c>
      <c r="AF495" s="6">
        <f>_FV(Table1[[#This Row],[Company]],"Shares outstanding",TRUE)</f>
        <v>114806973.901473</v>
      </c>
      <c r="AG495" s="1" t="str">
        <f>_FV(Table1[[#This Row],[Company]],"Exchange")</f>
        <v>NASDAQ</v>
      </c>
      <c r="AH495" s="1" t="str">
        <f>_FV(Table1[[#This Row],[Company]],"Industry")</f>
        <v>Electronic Gaming &amp; Multimedia</v>
      </c>
    </row>
    <row r="496" spans="1:34" ht="16.5" x14ac:dyDescent="0.25">
      <c r="A496" s="1">
        <v>394</v>
      </c>
      <c r="B496" s="2" t="e" vm="500">
        <v>#VALUE!</v>
      </c>
      <c r="C496" s="1" t="str">
        <f>_FV(Table1[[#This Row],[Company]],"Ticker symbol",TRUE)</f>
        <v>FMC</v>
      </c>
      <c r="D496" s="5">
        <f>_FV(Table1[[#This Row],[Company]],"P/E",TRUE)</f>
        <v>55.865921999999998</v>
      </c>
      <c r="E496" s="5">
        <f>_FV(Table1[[#This Row],[Company]],"Beta")</f>
        <v>1.598759</v>
      </c>
      <c r="F496" s="7">
        <f>ABS(_FV(Table1[[#This Row],[Company]],"Change (%)",TRUE)/_FV(Table1[[#This Row],[Company]],"Beta"))</f>
        <v>1.0496891651587261E-2</v>
      </c>
      <c r="G496" s="7">
        <f>_FV(Table1[[#This Row],[Company]],"Change (%)",TRUE)</f>
        <v>1.6781999999999998E-2</v>
      </c>
      <c r="H496" s="7">
        <f>_FV(Table1[[#This Row],[Company]],"Volume")/_FV(Table1[[#This Row],[Company]],"Volume average",TRUE)</f>
        <v>0.27336725063837852</v>
      </c>
      <c r="I496" s="7">
        <f>(Table1[% volume]/(Table1[[#Totals],[% volume]]))</f>
        <v>0.9667290046348449</v>
      </c>
      <c r="J496" s="7">
        <f>_FV(Table1[[#This Row],[Company]],"Volume")/_FV(Table1[[#This Row],[Company]],"Shares outstanding",TRUE)</f>
        <v>2.3069166996074119E-3</v>
      </c>
      <c r="K496" s="7">
        <f>(_FV(Table1[[#This Row],[Company]],"52 week high",TRUE)-_FV(Table1[[#This Row],[Company]],"52 week low",TRUE))/_FV(Table1[[#This Row],[Company]],"Price")</f>
        <v>0.29357901876554376</v>
      </c>
      <c r="L496" s="7">
        <f>(_FV(Table1[[#This Row],[Company]],"High",TRUE)-_FV(Table1[[#This Row],[Company]],"Low",TRUE))/_FV(Table1[[#This Row],[Company]],"Price")</f>
        <v>1.8200316527243948E-2</v>
      </c>
      <c r="M496" s="7">
        <f>(Table1[day range]/Table1[year range])</f>
        <v>6.1994609164420469E-2</v>
      </c>
      <c r="N496" s="9">
        <f>_FV(Table1[[#This Row],[Company]],"Market cap",TRUE)</f>
        <v>11920109211</v>
      </c>
      <c r="O496" s="9">
        <f>_FV(Table1[[#This Row],[Company]],"Previous close",TRUE)*_FV(Table1[[#This Row],[Company]],"Change (%)",TRUE)*_FV(Table1[[#This Row],[Company]],"Shares outstanding",TRUE)</f>
        <v>200043272.77900174</v>
      </c>
      <c r="P496" s="7">
        <f>(_FV(Table1[[#This Row],[Company]],"Price")-_FV(Table1[[#This Row],[Company]],"52 week low",TRUE))/_FV(Table1[[#This Row],[Company]],"Price",TRUE)</f>
        <v>0.17782048383450136</v>
      </c>
      <c r="Q496" s="3">
        <f>_FV(Table1[[#This Row],[Company]],"52 week low",TRUE)</f>
        <v>72.73</v>
      </c>
      <c r="R496" s="3">
        <f>_FV(Table1[[#This Row],[Company]],"Low")</f>
        <v>87.5</v>
      </c>
      <c r="S496" s="14">
        <f>_FV(Table1[[#This Row],[Company]],"Price")</f>
        <v>88.46</v>
      </c>
      <c r="T496" s="3">
        <f>_FV(Table1[[#This Row],[Company]],"High")</f>
        <v>89.11</v>
      </c>
      <c r="U496" s="3">
        <f>_FV(Table1[[#This Row],[Company]],"52 week high",TRUE)</f>
        <v>98.7</v>
      </c>
      <c r="V496" s="7">
        <f>(_FV(Table1[[#This Row],[Company]],"52 week high",TRUE)-_FV(Table1[[#This Row],[Company]],"Price"))/_FV(Table1[[#This Row],[Company]],"Price",TRUE)</f>
        <v>0.11575853493104239</v>
      </c>
      <c r="W496" s="7">
        <f>((_FV(Table1[[#This Row],[Company]],"Price")-_FV(Table1[[#This Row],[Company]],"52 week low",TRUE))/(Table1[year range]*_FV(Table1[[#This Row],[Company]],"Price")))</f>
        <v>0.60569888332691535</v>
      </c>
      <c r="X496" s="7">
        <f>((_FV(Table1[[#This Row],[Company]],"Price")-_FV(Table1[[#This Row],[Company]],"Low",TRUE))/(_FV(Table1[[#This Row],[Company]],"High",TRUE)-_FV(Table1[[#This Row],[Company]],"Low",TRUE)))</f>
        <v>0.59627329192546219</v>
      </c>
      <c r="Y496" s="3">
        <f>_FV(Table1[[#This Row],[Company]],"Previous close",TRUE)</f>
        <v>87</v>
      </c>
      <c r="Z496" s="17">
        <f>_FV(Table1[[#This Row],[Company]],"Change")</f>
        <v>1.46</v>
      </c>
      <c r="AA496" s="3">
        <f>_FV(Table1[[#This Row],[Company]],"Open")</f>
        <v>87.5</v>
      </c>
      <c r="AB496" s="1">
        <v>4.9180000000000001E-2</v>
      </c>
      <c r="AC496" s="6">
        <f>_FV(Table1[[#This Row],[Company]],"Volume")</f>
        <v>316077</v>
      </c>
      <c r="AD496" s="6">
        <f>_FV(Table1[[#This Row],[Company]],"Volume average",TRUE)</f>
        <v>1156235.7936507899</v>
      </c>
      <c r="AE496" s="1" t="str">
        <f>_FV(Table1[[#This Row],[Company]],"Year founded",TRUE)</f>
        <v>1928</v>
      </c>
      <c r="AF496" s="6">
        <f>_FV(Table1[[#This Row],[Company]],"Shares outstanding",TRUE)</f>
        <v>137012749.55172399</v>
      </c>
      <c r="AG496" s="1" t="str">
        <f>_FV(Table1[[#This Row],[Company]],"Exchange")</f>
        <v>NYSE</v>
      </c>
      <c r="AH496" s="1" t="str">
        <f>_FV(Table1[[#This Row],[Company]],"Industry")</f>
        <v>Agricultural Inputs</v>
      </c>
    </row>
    <row r="497" spans="1:34" ht="16.5" x14ac:dyDescent="0.25">
      <c r="A497" s="1">
        <v>457</v>
      </c>
      <c r="B497" s="2" t="e" vm="501">
        <v>#VALUE!</v>
      </c>
      <c r="C497" s="1" t="str">
        <f>_FV(Table1[[#This Row],[Company]],"Ticker symbol",TRUE)</f>
        <v>DISCK</v>
      </c>
      <c r="D497" s="5">
        <f>_FV(Table1[[#This Row],[Company]],"P/E",TRUE)</f>
        <v>12.033694000000001</v>
      </c>
      <c r="E497" s="5">
        <f>_FV(Table1[[#This Row],[Company]],"Beta")</f>
        <v>1.375734</v>
      </c>
      <c r="F497" s="7">
        <f>ABS(_FV(Table1[[#This Row],[Company]],"Change (%)",TRUE)/_FV(Table1[[#This Row],[Company]],"Beta"))</f>
        <v>1.2827334353879456E-2</v>
      </c>
      <c r="G497" s="7">
        <f>_FV(Table1[[#This Row],[Company]],"Change (%)",TRUE)</f>
        <v>1.7646999999999999E-2</v>
      </c>
      <c r="H497" s="7">
        <f>_FV(Table1[[#This Row],[Company]],"Volume")/_FV(Table1[[#This Row],[Company]],"Volume average",TRUE)</f>
        <v>0.27205837561449575</v>
      </c>
      <c r="I497" s="7">
        <f>(Table1[% volume]/(Table1[[#Totals],[% volume]]))</f>
        <v>0.96210033223142155</v>
      </c>
      <c r="J497" s="7">
        <f>_FV(Table1[[#This Row],[Company]],"Volume")/_FV(Table1[[#This Row],[Company]],"Shares outstanding",TRUE)</f>
        <v>1.6419719901129347E-3</v>
      </c>
      <c r="K497" s="7">
        <f>(_FV(Table1[[#This Row],[Company]],"52 week high",TRUE)-_FV(Table1[[#This Row],[Company]],"52 week low",TRUE))/_FV(Table1[[#This Row],[Company]],"Price")</f>
        <v>0.48100743187448392</v>
      </c>
      <c r="L497" s="7">
        <f>(_FV(Table1[[#This Row],[Company]],"High",TRUE)-_FV(Table1[[#This Row],[Company]],"Low",TRUE))/_FV(Table1[[#This Row],[Company]],"Price")</f>
        <v>3.0966143682906691E-2</v>
      </c>
      <c r="M497" s="7">
        <f>(Table1[day range]/Table1[year range])</f>
        <v>6.4377682403433473E-2</v>
      </c>
      <c r="N497" s="9">
        <f>_FV(Table1[[#This Row],[Company]],"Market cap",TRUE)</f>
        <v>12594081948.120001</v>
      </c>
      <c r="O497" s="9">
        <f>_FV(Table1[[#This Row],[Company]],"Previous close",TRUE)*_FV(Table1[[#This Row],[Company]],"Change (%)",TRUE)*_FV(Table1[[#This Row],[Company]],"Shares outstanding",TRUE)</f>
        <v>222247764.13847384</v>
      </c>
      <c r="P497" s="7">
        <f>(_FV(Table1[[#This Row],[Company]],"Price")-_FV(Table1[[#This Row],[Company]],"52 week low",TRUE))/_FV(Table1[[#This Row],[Company]],"Price",TRUE)</f>
        <v>0.38109000825763828</v>
      </c>
      <c r="Q497" s="3">
        <f>_FV(Table1[[#This Row],[Company]],"52 week low",TRUE)</f>
        <v>14.99</v>
      </c>
      <c r="R497" s="3">
        <f>_FV(Table1[[#This Row],[Company]],"Low")</f>
        <v>23.56</v>
      </c>
      <c r="S497" s="14">
        <f>_FV(Table1[[#This Row],[Company]],"Price")</f>
        <v>24.22</v>
      </c>
      <c r="T497" s="3">
        <f>_FV(Table1[[#This Row],[Company]],"High")</f>
        <v>24.31</v>
      </c>
      <c r="U497" s="3">
        <f>_FV(Table1[[#This Row],[Company]],"52 week high",TRUE)</f>
        <v>26.64</v>
      </c>
      <c r="V497" s="7">
        <f>(_FV(Table1[[#This Row],[Company]],"52 week high",TRUE)-_FV(Table1[[#This Row],[Company]],"Price"))/_FV(Table1[[#This Row],[Company]],"Price",TRUE)</f>
        <v>9.9917423616845663E-2</v>
      </c>
      <c r="W497" s="7">
        <f>((_FV(Table1[[#This Row],[Company]],"Price")-_FV(Table1[[#This Row],[Company]],"52 week low",TRUE))/(Table1[year range]*_FV(Table1[[#This Row],[Company]],"Price")))</f>
        <v>0.7922746781115878</v>
      </c>
      <c r="X497" s="7">
        <f>((_FV(Table1[[#This Row],[Company]],"Price")-_FV(Table1[[#This Row],[Company]],"Low",TRUE))/(_FV(Table1[[#This Row],[Company]],"High",TRUE)-_FV(Table1[[#This Row],[Company]],"Low",TRUE)))</f>
        <v>0.88000000000000023</v>
      </c>
      <c r="Y497" s="3">
        <f>_FV(Table1[[#This Row],[Company]],"Previous close",TRUE)</f>
        <v>23.8</v>
      </c>
      <c r="Z497" s="17">
        <f>_FV(Table1[[#This Row],[Company]],"Change")</f>
        <v>0.42</v>
      </c>
      <c r="AA497" s="3">
        <f>_FV(Table1[[#This Row],[Company]],"Open")</f>
        <v>23.79</v>
      </c>
      <c r="AB497" s="1">
        <v>3.4395000000000002E-2</v>
      </c>
      <c r="AC497" s="6">
        <f>_FV(Table1[[#This Row],[Company]],"Volume")</f>
        <v>868871</v>
      </c>
      <c r="AD497" s="6">
        <f>_FV(Table1[[#This Row],[Company]],"Volume average",TRUE)</f>
        <v>3193693.2580645201</v>
      </c>
      <c r="AE497" s="1" t="str">
        <f>_FV(Table1[[#This Row],[Company]],"Year founded",TRUE)</f>
        <v>2008</v>
      </c>
      <c r="AF497" s="6">
        <f>_FV(Table1[[#This Row],[Company]],"Shares outstanding",TRUE)</f>
        <v>529163107.06386602</v>
      </c>
      <c r="AG497" s="1" t="str">
        <f>_FV(Table1[[#This Row],[Company]],"Exchange")</f>
        <v>NASDAQ</v>
      </c>
      <c r="AH497" s="1" t="str">
        <f>_FV(Table1[[#This Row],[Company]],"Industry")</f>
        <v>Media - Diversified</v>
      </c>
    </row>
    <row r="498" spans="1:34" ht="16.5" x14ac:dyDescent="0.25">
      <c r="A498" s="1">
        <v>188</v>
      </c>
      <c r="B498" s="2" t="e" vm="502">
        <v>#VALUE!</v>
      </c>
      <c r="C498" s="1" t="str">
        <f>_FV(Table1[[#This Row],[Company]],"Ticker symbol",TRUE)</f>
        <v>LUV</v>
      </c>
      <c r="D498" s="5">
        <f>_FV(Table1[[#This Row],[Company]],"P/E",TRUE)</f>
        <v>9.5238099999999992</v>
      </c>
      <c r="E498" s="5">
        <f>_FV(Table1[[#This Row],[Company]],"Beta")</f>
        <v>1.1448560000000001</v>
      </c>
      <c r="F498" s="7">
        <f>ABS(_FV(Table1[[#This Row],[Company]],"Change (%)",TRUE)/_FV(Table1[[#This Row],[Company]],"Beta"))</f>
        <v>1.5484916880376221E-2</v>
      </c>
      <c r="G498" s="7">
        <f>_FV(Table1[[#This Row],[Company]],"Change (%)",TRUE)</f>
        <v>1.7728000000000001E-2</v>
      </c>
      <c r="H498" s="7">
        <f>_FV(Table1[[#This Row],[Company]],"Volume")/_FV(Table1[[#This Row],[Company]],"Volume average",TRUE)</f>
        <v>0.25862160318246602</v>
      </c>
      <c r="I498" s="7">
        <f>(Table1[% volume]/(Table1[[#Totals],[% volume]]))</f>
        <v>0.914582871349085</v>
      </c>
      <c r="J498" s="7">
        <f>_FV(Table1[[#This Row],[Company]],"Volume")/_FV(Table1[[#This Row],[Company]],"Shares outstanding",TRUE)</f>
        <v>2.3079362612623299E-3</v>
      </c>
      <c r="K498" s="7">
        <f>(_FV(Table1[[#This Row],[Company]],"52 week high",TRUE)-_FV(Table1[[#This Row],[Company]],"52 week low",TRUE))/_FV(Table1[[#This Row],[Company]],"Price")</f>
        <v>0.29130728902418401</v>
      </c>
      <c r="L498" s="7">
        <f>(_FV(Table1[[#This Row],[Company]],"High",TRUE)-_FV(Table1[[#This Row],[Company]],"Low",TRUE))/_FV(Table1[[#This Row],[Company]],"Price")</f>
        <v>1.1161846778285196E-2</v>
      </c>
      <c r="M498" s="7">
        <f>(Table1[day range]/Table1[year range])</f>
        <v>3.8316400580551732E-2</v>
      </c>
      <c r="N498" s="9">
        <f>_FV(Table1[[#This Row],[Company]],"Market cap",TRUE)</f>
        <v>33790941634.299999</v>
      </c>
      <c r="O498" s="9">
        <f>_FV(Table1[[#This Row],[Company]],"Previous close",TRUE)*_FV(Table1[[#This Row],[Company]],"Change (%)",TRUE)*_FV(Table1[[#This Row],[Company]],"Shares outstanding",TRUE)</f>
        <v>599045813.292871</v>
      </c>
      <c r="P498" s="7">
        <f>(_FV(Table1[[#This Row],[Company]],"Price")-_FV(Table1[[#This Row],[Company]],"52 week low",TRUE))/_FV(Table1[[#This Row],[Company]],"Price",TRUE)</f>
        <v>0.15846440047353297</v>
      </c>
      <c r="Q498" s="3">
        <f>_FV(Table1[[#This Row],[Company]],"52 week low",TRUE)</f>
        <v>49.76</v>
      </c>
      <c r="R498" s="3">
        <f>_FV(Table1[[#This Row],[Company]],"Low")</f>
        <v>58.61</v>
      </c>
      <c r="S498" s="14">
        <f>_FV(Table1[[#This Row],[Company]],"Price")</f>
        <v>59.13</v>
      </c>
      <c r="T498" s="3">
        <f>_FV(Table1[[#This Row],[Company]],"High")</f>
        <v>59.27</v>
      </c>
      <c r="U498" s="3">
        <f>_FV(Table1[[#This Row],[Company]],"52 week high",TRUE)</f>
        <v>66.984999999999999</v>
      </c>
      <c r="V498" s="7">
        <f>(_FV(Table1[[#This Row],[Company]],"52 week high",TRUE)-_FV(Table1[[#This Row],[Company]],"Price"))/_FV(Table1[[#This Row],[Company]],"Price",TRUE)</f>
        <v>0.13284288855065104</v>
      </c>
      <c r="W498" s="7">
        <f>((_FV(Table1[[#This Row],[Company]],"Price")-_FV(Table1[[#This Row],[Company]],"52 week low",TRUE))/(Table1[year range]*_FV(Table1[[#This Row],[Company]],"Price")))</f>
        <v>0.54397677793904231</v>
      </c>
      <c r="X498" s="7">
        <f>((_FV(Table1[[#This Row],[Company]],"Price")-_FV(Table1[[#This Row],[Company]],"Low",TRUE))/(_FV(Table1[[#This Row],[Company]],"High",TRUE)-_FV(Table1[[#This Row],[Company]],"Low",TRUE)))</f>
        <v>0.78787878787878818</v>
      </c>
      <c r="Y498" s="3">
        <f>_FV(Table1[[#This Row],[Company]],"Previous close",TRUE)</f>
        <v>58.1</v>
      </c>
      <c r="Z498" s="17">
        <f>_FV(Table1[[#This Row],[Company]],"Change")</f>
        <v>1.03</v>
      </c>
      <c r="AA498" s="3">
        <f>_FV(Table1[[#This Row],[Company]],"Open")</f>
        <v>58.77</v>
      </c>
      <c r="AB498" s="1">
        <v>0.125613</v>
      </c>
      <c r="AC498" s="6">
        <f>_FV(Table1[[#This Row],[Company]],"Volume")</f>
        <v>1342295</v>
      </c>
      <c r="AD498" s="6">
        <f>_FV(Table1[[#This Row],[Company]],"Volume average",TRUE)</f>
        <v>5190189</v>
      </c>
      <c r="AE498" s="1" t="str">
        <f>_FV(Table1[[#This Row],[Company]],"Year founded",TRUE)</f>
        <v>1967</v>
      </c>
      <c r="AF498" s="6">
        <f>_FV(Table1[[#This Row],[Company]],"Shares outstanding",TRUE)</f>
        <v>581599683.89500904</v>
      </c>
      <c r="AG498" s="1" t="str">
        <f>_FV(Table1[[#This Row],[Company]],"Exchange")</f>
        <v>NYSE</v>
      </c>
      <c r="AH498" s="1" t="str">
        <f>_FV(Table1[[#This Row],[Company]],"Industry")</f>
        <v>Airlines</v>
      </c>
    </row>
    <row r="499" spans="1:34" ht="16.5" x14ac:dyDescent="0.25">
      <c r="A499" s="1">
        <v>487</v>
      </c>
      <c r="B499" s="2" t="e" vm="503">
        <v>#VALUE!</v>
      </c>
      <c r="C499" s="1" t="str">
        <f>_FV(Table1[[#This Row],[Company]],"Ticker symbol",TRUE)</f>
        <v>AIZ</v>
      </c>
      <c r="D499" s="5">
        <f>_FV(Table1[[#This Row],[Company]],"P/E",TRUE)</f>
        <v>12.019231</v>
      </c>
      <c r="E499" s="5">
        <f>_FV(Table1[[#This Row],[Company]],"Beta")</f>
        <v>0.53524700000000003</v>
      </c>
      <c r="F499" s="7">
        <f>ABS(_FV(Table1[[#This Row],[Company]],"Change (%)",TRUE)/_FV(Table1[[#This Row],[Company]],"Beta"))</f>
        <v>3.3347221002639899E-2</v>
      </c>
      <c r="G499" s="7">
        <f>_FV(Table1[[#This Row],[Company]],"Change (%)",TRUE)</f>
        <v>1.7849E-2</v>
      </c>
      <c r="H499" s="7">
        <f>_FV(Table1[[#This Row],[Company]],"Volume")/_FV(Table1[[#This Row],[Company]],"Volume average",TRUE)</f>
        <v>0.89799834092253827</v>
      </c>
      <c r="I499" s="7">
        <f>(Table1[% volume]/(Table1[[#Totals],[% volume]]))</f>
        <v>3.1756585335533623</v>
      </c>
      <c r="J499" s="7">
        <f>_FV(Table1[[#This Row],[Company]],"Volume")/_FV(Table1[[#This Row],[Company]],"Shares outstanding",TRUE)</f>
        <v>1.2070004690076941E-2</v>
      </c>
      <c r="K499" s="7">
        <f>(_FV(Table1[[#This Row],[Company]],"52 week high",TRUE)-_FV(Table1[[#This Row],[Company]],"52 week low",TRUE))/_FV(Table1[[#This Row],[Company]],"Price")</f>
        <v>0.25002307337332724</v>
      </c>
      <c r="L499" s="7">
        <f>(_FV(Table1[[#This Row],[Company]],"High",TRUE)-_FV(Table1[[#This Row],[Company]],"Low",TRUE))/_FV(Table1[[#This Row],[Company]],"Price")</f>
        <v>4.5269958467928022E-2</v>
      </c>
      <c r="M499" s="7">
        <f>(Table1[day range]/Table1[year range])</f>
        <v>0.18106312292358803</v>
      </c>
      <c r="N499" s="9">
        <f>_FV(Table1[[#This Row],[Company]],"Market cap",TRUE)</f>
        <v>6869303142.7041998</v>
      </c>
      <c r="O499" s="9">
        <f>_FV(Table1[[#This Row],[Company]],"Previous close",TRUE)*_FV(Table1[[#This Row],[Company]],"Change (%)",TRUE)*_FV(Table1[[#This Row],[Company]],"Shares outstanding",TRUE)</f>
        <v>122610191.79412733</v>
      </c>
      <c r="P499" s="7">
        <f>(_FV(Table1[[#This Row],[Company]],"Price")-_FV(Table1[[#This Row],[Company]],"52 week low",TRUE))/_FV(Table1[[#This Row],[Company]],"Price",TRUE)</f>
        <v>0.2215966774342408</v>
      </c>
      <c r="Q499" s="3">
        <f>_FV(Table1[[#This Row],[Company]],"52 week low",TRUE)</f>
        <v>84.34</v>
      </c>
      <c r="R499" s="3">
        <f>_FV(Table1[[#This Row],[Company]],"Low")</f>
        <v>105.63</v>
      </c>
      <c r="S499" s="14">
        <f>_FV(Table1[[#This Row],[Company]],"Price")</f>
        <v>108.35</v>
      </c>
      <c r="T499" s="3">
        <f>_FV(Table1[[#This Row],[Company]],"High")</f>
        <v>110.535</v>
      </c>
      <c r="U499" s="3">
        <f>_FV(Table1[[#This Row],[Company]],"52 week high",TRUE)</f>
        <v>111.43</v>
      </c>
      <c r="V499" s="7">
        <f>(_FV(Table1[[#This Row],[Company]],"52 week high",TRUE)-_FV(Table1[[#This Row],[Company]],"Price"))/_FV(Table1[[#This Row],[Company]],"Price",TRUE)</f>
        <v>2.8426395939086413E-2</v>
      </c>
      <c r="W499" s="7">
        <f>((_FV(Table1[[#This Row],[Company]],"Price")-_FV(Table1[[#This Row],[Company]],"52 week low",TRUE))/(Table1[year range]*_FV(Table1[[#This Row],[Company]],"Price")))</f>
        <v>0.88630490956072294</v>
      </c>
      <c r="X499" s="7">
        <f>((_FV(Table1[[#This Row],[Company]],"Price")-_FV(Table1[[#This Row],[Company]],"Low",TRUE))/(_FV(Table1[[#This Row],[Company]],"High",TRUE)-_FV(Table1[[#This Row],[Company]],"Low",TRUE)))</f>
        <v>0.55453618756371015</v>
      </c>
      <c r="Y499" s="3">
        <f>_FV(Table1[[#This Row],[Company]],"Previous close",TRUE)</f>
        <v>106.45</v>
      </c>
      <c r="Z499" s="17">
        <f>_FV(Table1[[#This Row],[Company]],"Change")</f>
        <v>1.9</v>
      </c>
      <c r="AA499" s="3">
        <f>_FV(Table1[[#This Row],[Company]],"Open")</f>
        <v>105.63</v>
      </c>
      <c r="AB499" s="1">
        <v>2.5180000000000001E-2</v>
      </c>
      <c r="AC499" s="6">
        <f>_FV(Table1[[#This Row],[Company]],"Volume")</f>
        <v>778887</v>
      </c>
      <c r="AD499" s="6">
        <f>_FV(Table1[[#This Row],[Company]],"Volume average",TRUE)</f>
        <v>867359.06349206402</v>
      </c>
      <c r="AE499" s="1" t="str">
        <f>_FV(Table1[[#This Row],[Company]],"Year founded",TRUE)</f>
        <v>2004</v>
      </c>
      <c r="AF499" s="6">
        <f>_FV(Table1[[#This Row],[Company]],"Shares outstanding",TRUE)</f>
        <v>64530795.140481003</v>
      </c>
      <c r="AG499" s="1" t="str">
        <f>_FV(Table1[[#This Row],[Company]],"Exchange")</f>
        <v>NYSE</v>
      </c>
      <c r="AH499" s="1" t="str">
        <f>_FV(Table1[[#This Row],[Company]],"Industry")</f>
        <v>Insurance - Diversified</v>
      </c>
    </row>
    <row r="500" spans="1:34" ht="16.5" x14ac:dyDescent="0.25">
      <c r="A500" s="1">
        <v>503</v>
      </c>
      <c r="B500" s="2" t="e" vm="504">
        <v>#VALUE!</v>
      </c>
      <c r="C500" s="1" t="str">
        <f>_FV(Table1[[#This Row],[Company]],"Ticker symbol",TRUE)</f>
        <v>DISCA</v>
      </c>
      <c r="D500" s="5">
        <f>_FV(Table1[[#This Row],[Company]],"P/E",TRUE)</f>
        <v>12.738854</v>
      </c>
      <c r="E500" s="5">
        <f>_FV(Table1[[#This Row],[Company]],"Beta")</f>
        <v>1.4746779999999999</v>
      </c>
      <c r="F500" s="7">
        <f>ABS(_FV(Table1[[#This Row],[Company]],"Change (%)",TRUE)/_FV(Table1[[#This Row],[Company]],"Beta"))</f>
        <v>1.2479334471660932E-2</v>
      </c>
      <c r="G500" s="7">
        <f>_FV(Table1[[#This Row],[Company]],"Change (%)",TRUE)</f>
        <v>1.8402999999999999E-2</v>
      </c>
      <c r="H500" s="7">
        <f>_FV(Table1[[#This Row],[Company]],"Volume")/_FV(Table1[[#This Row],[Company]],"Volume average",TRUE)</f>
        <v>0.37429733686358518</v>
      </c>
      <c r="I500" s="7">
        <f>(Table1[% volume]/(Table1[[#Totals],[% volume]]))</f>
        <v>1.3236555990471195</v>
      </c>
      <c r="J500" s="7">
        <f>_FV(Table1[[#This Row],[Company]],"Volume")/_FV(Table1[[#This Row],[Company]],"Shares outstanding",TRUE)</f>
        <v>3.3782517748213903E-3</v>
      </c>
      <c r="K500" s="7">
        <f>(_FV(Table1[[#This Row],[Company]],"52 week high",TRUE)-_FV(Table1[[#This Row],[Company]],"52 week low",TRUE))/_FV(Table1[[#This Row],[Company]],"Price")</f>
        <v>0.49173394848135332</v>
      </c>
      <c r="L500" s="7">
        <f>(_FV(Table1[[#This Row],[Company]],"High",TRUE)-_FV(Table1[[#This Row],[Company]],"Low",TRUE))/_FV(Table1[[#This Row],[Company]],"Price")</f>
        <v>2.7681660899653935E-2</v>
      </c>
      <c r="M500" s="7">
        <f>(Table1[day range]/Table1[year range])</f>
        <v>5.6293979671618359E-2</v>
      </c>
      <c r="N500" s="9">
        <f>_FV(Table1[[#This Row],[Company]],"Market cap",TRUE)</f>
        <v>13539160236.93</v>
      </c>
      <c r="O500" s="9">
        <f>_FV(Table1[[#This Row],[Company]],"Previous close",TRUE)*_FV(Table1[[#This Row],[Company]],"Change (%)",TRUE)*_FV(Table1[[#This Row],[Company]],"Shares outstanding",TRUE)</f>
        <v>249161165.84022295</v>
      </c>
      <c r="P500" s="7">
        <f>(_FV(Table1[[#This Row],[Company]],"Price")-_FV(Table1[[#This Row],[Company]],"52 week low",TRUE))/_FV(Table1[[#This Row],[Company]],"Price",TRUE)</f>
        <v>0.3852364475201846</v>
      </c>
      <c r="Q500" s="3">
        <f>_FV(Table1[[#This Row],[Company]],"52 week low",TRUE)</f>
        <v>15.99</v>
      </c>
      <c r="R500" s="3">
        <f>_FV(Table1[[#This Row],[Company]],"Low")</f>
        <v>25.36</v>
      </c>
      <c r="S500" s="14">
        <f>_FV(Table1[[#This Row],[Company]],"Price")</f>
        <v>26.01</v>
      </c>
      <c r="T500" s="3">
        <f>_FV(Table1[[#This Row],[Company]],"High")</f>
        <v>26.08</v>
      </c>
      <c r="U500" s="3">
        <f>_FV(Table1[[#This Row],[Company]],"52 week high",TRUE)</f>
        <v>28.78</v>
      </c>
      <c r="V500" s="7">
        <f>(_FV(Table1[[#This Row],[Company]],"52 week high",TRUE)-_FV(Table1[[#This Row],[Company]],"Price"))/_FV(Table1[[#This Row],[Company]],"Price",TRUE)</f>
        <v>0.10649750096116876</v>
      </c>
      <c r="W500" s="7">
        <f>((_FV(Table1[[#This Row],[Company]],"Price")-_FV(Table1[[#This Row],[Company]],"52 week low",TRUE))/(Table1[year range]*_FV(Table1[[#This Row],[Company]],"Price")))</f>
        <v>0.78342455043002346</v>
      </c>
      <c r="X500" s="7">
        <f>((_FV(Table1[[#This Row],[Company]],"Price")-_FV(Table1[[#This Row],[Company]],"Low",TRUE))/(_FV(Table1[[#This Row],[Company]],"High",TRUE)-_FV(Table1[[#This Row],[Company]],"Low",TRUE)))</f>
        <v>0.90277777777778212</v>
      </c>
      <c r="Y500" s="3">
        <f>_FV(Table1[[#This Row],[Company]],"Previous close",TRUE)</f>
        <v>25.54</v>
      </c>
      <c r="Z500" s="17">
        <f>_FV(Table1[[#This Row],[Company]],"Change")</f>
        <v>0.47</v>
      </c>
      <c r="AA500" s="3">
        <f>_FV(Table1[[#This Row],[Company]],"Open")</f>
        <v>25.38</v>
      </c>
      <c r="AB500" s="1">
        <v>1.7010999999999998E-2</v>
      </c>
      <c r="AC500" s="6">
        <f>_FV(Table1[[#This Row],[Company]],"Volume")</f>
        <v>1790865</v>
      </c>
      <c r="AD500" s="6">
        <f>_FV(Table1[[#This Row],[Company]],"Volume average",TRUE)</f>
        <v>4784605.2419354804</v>
      </c>
      <c r="AE500" s="1" t="str">
        <f>_FV(Table1[[#This Row],[Company]],"Year founded",TRUE)</f>
        <v>2008</v>
      </c>
      <c r="AF500" s="6">
        <f>_FV(Table1[[#This Row],[Company]],"Shares outstanding",TRUE)</f>
        <v>530115905.909554</v>
      </c>
      <c r="AG500" s="1" t="str">
        <f>_FV(Table1[[#This Row],[Company]],"Exchange")</f>
        <v>NASDAQ</v>
      </c>
      <c r="AH500" s="1" t="str">
        <f>_FV(Table1[[#This Row],[Company]],"Industry")</f>
        <v>Media - Diversified</v>
      </c>
    </row>
    <row r="501" spans="1:34" ht="16.5" x14ac:dyDescent="0.25">
      <c r="A501" s="1">
        <v>353</v>
      </c>
      <c r="B501" s="2" t="e" vm="505">
        <v>#VALUE!</v>
      </c>
      <c r="C501" s="1" t="str">
        <f>_FV(Table1[[#This Row],[Company]],"Ticker symbol",TRUE)</f>
        <v>TPR</v>
      </c>
      <c r="D501" s="5">
        <f>_FV(Table1[[#This Row],[Company]],"P/E",TRUE)</f>
        <v>38.461537999999997</v>
      </c>
      <c r="E501" s="5">
        <f>_FV(Table1[[#This Row],[Company]],"Beta")</f>
        <v>0.40244200000000002</v>
      </c>
      <c r="F501" s="7">
        <f>ABS(_FV(Table1[[#This Row],[Company]],"Change (%)",TRUE)/_FV(Table1[[#This Row],[Company]],"Beta"))</f>
        <v>4.7753465095591412E-2</v>
      </c>
      <c r="G501" s="7">
        <f>_FV(Table1[[#This Row],[Company]],"Change (%)",TRUE)</f>
        <v>1.9217999999999999E-2</v>
      </c>
      <c r="H501" s="7">
        <f>_FV(Table1[[#This Row],[Company]],"Volume")/_FV(Table1[[#This Row],[Company]],"Volume average",TRUE)</f>
        <v>0.42818839787024882</v>
      </c>
      <c r="I501" s="7">
        <f>(Table1[% volume]/(Table1[[#Totals],[% volume]]))</f>
        <v>1.5142345789506233</v>
      </c>
      <c r="J501" s="7">
        <f>_FV(Table1[[#This Row],[Company]],"Volume")/_FV(Table1[[#This Row],[Company]],"Shares outstanding",TRUE)</f>
        <v>4.5521352924366787E-3</v>
      </c>
      <c r="K501" s="7">
        <f>(_FV(Table1[[#This Row],[Company]],"52 week high",TRUE)-_FV(Table1[[#This Row],[Company]],"52 week low",TRUE))/_FV(Table1[[#This Row],[Company]],"Price")</f>
        <v>0.35997428755088917</v>
      </c>
      <c r="L501" s="7">
        <f>(_FV(Table1[[#This Row],[Company]],"High",TRUE)-_FV(Table1[[#This Row],[Company]],"Low",TRUE))/_FV(Table1[[#This Row],[Company]],"Price")</f>
        <v>2.5283908292264831E-2</v>
      </c>
      <c r="M501" s="7">
        <f>(Table1[day range]/Table1[year range])</f>
        <v>7.0238095238095224E-2</v>
      </c>
      <c r="N501" s="9">
        <f>_FV(Table1[[#This Row],[Company]],"Market cap",TRUE)</f>
        <v>13420939817.299999</v>
      </c>
      <c r="O501" s="9">
        <f>_FV(Table1[[#This Row],[Company]],"Previous close",TRUE)*_FV(Table1[[#This Row],[Company]],"Change (%)",TRUE)*_FV(Table1[[#This Row],[Company]],"Shares outstanding",TRUE)</f>
        <v>257923621.40887138</v>
      </c>
      <c r="P501" s="7">
        <f>(_FV(Table1[[#This Row],[Company]],"Price")-_FV(Table1[[#This Row],[Company]],"52 week low",TRUE))/_FV(Table1[[#This Row],[Company]],"Price",TRUE)</f>
        <v>0.17077351617741587</v>
      </c>
      <c r="Q501" s="3">
        <f>_FV(Table1[[#This Row],[Company]],"52 week low",TRUE)</f>
        <v>38.700000000000003</v>
      </c>
      <c r="R501" s="3">
        <f>_FV(Table1[[#This Row],[Company]],"Low")</f>
        <v>45.8</v>
      </c>
      <c r="S501" s="14">
        <f>_FV(Table1[[#This Row],[Company]],"Price")</f>
        <v>46.67</v>
      </c>
      <c r="T501" s="3">
        <f>_FV(Table1[[#This Row],[Company]],"High")</f>
        <v>46.98</v>
      </c>
      <c r="U501" s="3">
        <f>_FV(Table1[[#This Row],[Company]],"52 week high",TRUE)</f>
        <v>55.5</v>
      </c>
      <c r="V501" s="7">
        <f>(_FV(Table1[[#This Row],[Company]],"52 week high",TRUE)-_FV(Table1[[#This Row],[Company]],"Price"))/_FV(Table1[[#This Row],[Company]],"Price",TRUE)</f>
        <v>0.18920077137347327</v>
      </c>
      <c r="W501" s="7">
        <f>((_FV(Table1[[#This Row],[Company]],"Price")-_FV(Table1[[#This Row],[Company]],"52 week low",TRUE))/(Table1[year range]*_FV(Table1[[#This Row],[Company]],"Price")))</f>
        <v>0.47440476190476194</v>
      </c>
      <c r="X501" s="7">
        <f>((_FV(Table1[[#This Row],[Company]],"Price")-_FV(Table1[[#This Row],[Company]],"Low",TRUE))/(_FV(Table1[[#This Row],[Company]],"High",TRUE)-_FV(Table1[[#This Row],[Company]],"Low",TRUE)))</f>
        <v>0.73728813559322437</v>
      </c>
      <c r="Y501" s="3">
        <f>_FV(Table1[[#This Row],[Company]],"Previous close",TRUE)</f>
        <v>45.79</v>
      </c>
      <c r="Z501" s="17">
        <f>_FV(Table1[[#This Row],[Company]],"Change")</f>
        <v>0.88</v>
      </c>
      <c r="AA501" s="3">
        <f>_FV(Table1[[#This Row],[Company]],"Open")</f>
        <v>45.99</v>
      </c>
      <c r="AB501" s="1">
        <v>5.7355999999999997E-2</v>
      </c>
      <c r="AC501" s="6">
        <f>_FV(Table1[[#This Row],[Company]],"Volume")</f>
        <v>1334220</v>
      </c>
      <c r="AD501" s="6">
        <f>_FV(Table1[[#This Row],[Company]],"Volume average",TRUE)</f>
        <v>3115964.8571428601</v>
      </c>
      <c r="AE501" s="1" t="str">
        <f>_FV(Table1[[#This Row],[Company]],"Year founded",TRUE)</f>
        <v>2000</v>
      </c>
      <c r="AF501" s="6">
        <f>_FV(Table1[[#This Row],[Company]],"Shares outstanding",TRUE)</f>
        <v>293097615.57763702</v>
      </c>
      <c r="AG501" s="1" t="str">
        <f>_FV(Table1[[#This Row],[Company]],"Exchange")</f>
        <v>NYSE</v>
      </c>
      <c r="AH501" s="1" t="str">
        <f>_FV(Table1[[#This Row],[Company]],"Industry")</f>
        <v>Luxury Goods</v>
      </c>
    </row>
    <row r="502" spans="1:34" ht="16.5" x14ac:dyDescent="0.25">
      <c r="A502" s="1">
        <v>449</v>
      </c>
      <c r="B502" s="2" t="e" vm="506">
        <v>#VALUE!</v>
      </c>
      <c r="C502" s="1" t="str">
        <f>_FV(Table1[[#This Row],[Company]],"Ticker symbol",TRUE)</f>
        <v>AES</v>
      </c>
      <c r="D502" s="5">
        <f>_FV(Table1[[#This Row],[Company]],"P/E",TRUE)</f>
        <v>45.871560000000002</v>
      </c>
      <c r="E502" s="5">
        <f>_FV(Table1[[#This Row],[Company]],"Beta")</f>
        <v>1.174166</v>
      </c>
      <c r="F502" s="7">
        <f>ABS(_FV(Table1[[#This Row],[Company]],"Change (%)",TRUE)/_FV(Table1[[#This Row],[Company]],"Beta"))</f>
        <v>1.687069801033244E-2</v>
      </c>
      <c r="G502" s="7">
        <f>_FV(Table1[[#This Row],[Company]],"Change (%)",TRUE)</f>
        <v>1.9809E-2</v>
      </c>
      <c r="H502" s="7">
        <f>_FV(Table1[[#This Row],[Company]],"Volume")/_FV(Table1[[#This Row],[Company]],"Volume average",TRUE)</f>
        <v>0.24321697097745418</v>
      </c>
      <c r="I502" s="7">
        <f>(Table1[% volume]/(Table1[[#Totals],[% volume]]))</f>
        <v>0.86010632112757779</v>
      </c>
      <c r="J502" s="7">
        <f>_FV(Table1[[#This Row],[Company]],"Volume")/_FV(Table1[[#This Row],[Company]],"Shares outstanding",TRUE)</f>
        <v>2.4749882671197196E-3</v>
      </c>
      <c r="K502" s="7">
        <f>(_FV(Table1[[#This Row],[Company]],"52 week high",TRUE)-_FV(Table1[[#This Row],[Company]],"52 week low",TRUE))/_FV(Table1[[#This Row],[Company]],"Price")</f>
        <v>0.29172661870503597</v>
      </c>
      <c r="L502" s="7">
        <f>(_FV(Table1[[#This Row],[Company]],"High",TRUE)-_FV(Table1[[#This Row],[Company]],"Low",TRUE))/_FV(Table1[[#This Row],[Company]],"Price")</f>
        <v>1.6546762589928089E-2</v>
      </c>
      <c r="M502" s="7">
        <f>(Table1[day range]/Table1[year range])</f>
        <v>5.6720098643649922E-2</v>
      </c>
      <c r="N502" s="9">
        <f>_FV(Table1[[#This Row],[Company]],"Market cap",TRUE)</f>
        <v>9196763565.4650002</v>
      </c>
      <c r="O502" s="9">
        <f>_FV(Table1[[#This Row],[Company]],"Previous close",TRUE)*_FV(Table1[[#This Row],[Company]],"Change (%)",TRUE)*_FV(Table1[[#This Row],[Company]],"Shares outstanding",TRUE)</f>
        <v>182178689.4682962</v>
      </c>
      <c r="P502" s="7">
        <f>(_FV(Table1[[#This Row],[Company]],"Price")-_FV(Table1[[#This Row],[Company]],"52 week low",TRUE))/_FV(Table1[[#This Row],[Company]],"Price",TRUE)</f>
        <v>0.29028776978417264</v>
      </c>
      <c r="Q502" s="3">
        <f>_FV(Table1[[#This Row],[Company]],"52 week low",TRUE)</f>
        <v>9.8650000000000002</v>
      </c>
      <c r="R502" s="3">
        <f>_FV(Table1[[#This Row],[Company]],"Low")</f>
        <v>13.69</v>
      </c>
      <c r="S502" s="14">
        <f>_FV(Table1[[#This Row],[Company]],"Price")</f>
        <v>13.9</v>
      </c>
      <c r="T502" s="3">
        <f>_FV(Table1[[#This Row],[Company]],"High")</f>
        <v>13.92</v>
      </c>
      <c r="U502" s="3">
        <f>_FV(Table1[[#This Row],[Company]],"52 week high",TRUE)</f>
        <v>13.92</v>
      </c>
      <c r="V502" s="7">
        <f>(_FV(Table1[[#This Row],[Company]],"52 week high",TRUE)-_FV(Table1[[#This Row],[Company]],"Price"))/_FV(Table1[[#This Row],[Company]],"Price",TRUE)</f>
        <v>1.4388489208632786E-3</v>
      </c>
      <c r="W502" s="7">
        <f>((_FV(Table1[[#This Row],[Company]],"Price")-_FV(Table1[[#This Row],[Company]],"52 week low",TRUE))/(Table1[year range]*_FV(Table1[[#This Row],[Company]],"Price")))</f>
        <v>0.995067817509248</v>
      </c>
      <c r="X502" s="7">
        <f>((_FV(Table1[[#This Row],[Company]],"Price")-_FV(Table1[[#This Row],[Company]],"Low",TRUE))/(_FV(Table1[[#This Row],[Company]],"High",TRUE)-_FV(Table1[[#This Row],[Company]],"Low",TRUE)))</f>
        <v>0.91304347826087162</v>
      </c>
      <c r="Y502" s="3">
        <f>_FV(Table1[[#This Row],[Company]],"Previous close",TRUE)</f>
        <v>13.63</v>
      </c>
      <c r="Z502" s="17">
        <f>_FV(Table1[[#This Row],[Company]],"Change")</f>
        <v>0.27</v>
      </c>
      <c r="AA502" s="3">
        <f>_FV(Table1[[#This Row],[Company]],"Open")</f>
        <v>13.79</v>
      </c>
      <c r="AB502" s="1">
        <v>3.6804999999999997E-2</v>
      </c>
      <c r="AC502" s="6">
        <f>_FV(Table1[[#This Row],[Company]],"Volume")</f>
        <v>1669984</v>
      </c>
      <c r="AD502" s="6">
        <f>_FV(Table1[[#This Row],[Company]],"Volume average",TRUE)</f>
        <v>6866231.3870967701</v>
      </c>
      <c r="AE502" s="1" t="str">
        <f>_FV(Table1[[#This Row],[Company]],"Year founded",TRUE)</f>
        <v>1981</v>
      </c>
      <c r="AF502" s="6">
        <f>_FV(Table1[[#This Row],[Company]],"Shares outstanding",TRUE)</f>
        <v>674744208.76485705</v>
      </c>
      <c r="AG502" s="1" t="str">
        <f>_FV(Table1[[#This Row],[Company]],"Exchange")</f>
        <v>NYSE</v>
      </c>
      <c r="AH502" s="1" t="str">
        <f>_FV(Table1[[#This Row],[Company]],"Industry")</f>
        <v>Utilities - Diversified</v>
      </c>
    </row>
    <row r="503" spans="1:34" ht="16.5" x14ac:dyDescent="0.25">
      <c r="A503" s="1">
        <v>91</v>
      </c>
      <c r="B503" s="2" t="e" vm="507">
        <v>#VALUE!</v>
      </c>
      <c r="C503" s="1" t="str">
        <f>_FV(Table1[[#This Row],[Company]],"Ticker symbol",TRUE)</f>
        <v>AET</v>
      </c>
      <c r="D503" s="5">
        <f>_FV(Table1[[#This Row],[Company]],"P/E",TRUE)</f>
        <v>17.793593999999999</v>
      </c>
      <c r="E503" s="5">
        <f>_FV(Table1[[#This Row],[Company]],"Beta")</f>
        <v>0.65577300000000005</v>
      </c>
      <c r="F503" s="7">
        <f>ABS(_FV(Table1[[#This Row],[Company]],"Change (%)",TRUE)/_FV(Table1[[#This Row],[Company]],"Beta"))</f>
        <v>4.4733467221126817E-2</v>
      </c>
      <c r="G503" s="7">
        <f>_FV(Table1[[#This Row],[Company]],"Change (%)",TRUE)</f>
        <v>2.9335E-2</v>
      </c>
      <c r="H503" s="7">
        <f>_FV(Table1[[#This Row],[Company]],"Volume")/_FV(Table1[[#This Row],[Company]],"Volume average",TRUE)</f>
        <v>1.218921916867461</v>
      </c>
      <c r="I503" s="7">
        <f>(Table1[% volume]/(Table1[[#Totals],[% volume]]))</f>
        <v>4.3105645195944504</v>
      </c>
      <c r="J503" s="7">
        <f>_FV(Table1[[#This Row],[Company]],"Volume")/_FV(Table1[[#This Row],[Company]],"Shares outstanding",TRUE)</f>
        <v>6.3654546195639197E-3</v>
      </c>
      <c r="K503" s="7">
        <f>(_FV(Table1[[#This Row],[Company]],"52 week high",TRUE)-_FV(Table1[[#This Row],[Company]],"52 week low",TRUE))/_FV(Table1[[#This Row],[Company]],"Price")</f>
        <v>0.23310444524756058</v>
      </c>
      <c r="L503" s="7">
        <f>(_FV(Table1[[#This Row],[Company]],"High",TRUE)-_FV(Table1[[#This Row],[Company]],"Low",TRUE))/_FV(Table1[[#This Row],[Company]],"Price")</f>
        <v>1.4662605193866505E-2</v>
      </c>
      <c r="M503" s="7">
        <f>(Table1[day range]/Table1[year range])</f>
        <v>6.2901439645625751E-2</v>
      </c>
      <c r="N503" s="9">
        <f>_FV(Table1[[#This Row],[Company]],"Market cap",TRUE)</f>
        <v>63358448000</v>
      </c>
      <c r="O503" s="9">
        <f>_FV(Table1[[#This Row],[Company]],"Previous close",TRUE)*_FV(Table1[[#This Row],[Company]],"Change (%)",TRUE)*_FV(Table1[[#This Row],[Company]],"Shares outstanding",TRUE)</f>
        <v>1858620072.079998</v>
      </c>
      <c r="P503" s="7">
        <f>(_FV(Table1[[#This Row],[Company]],"Price")-_FV(Table1[[#This Row],[Company]],"52 week low",TRUE))/_FV(Table1[[#This Row],[Company]],"Price",TRUE)</f>
        <v>0.22716712272187517</v>
      </c>
      <c r="Q503" s="3">
        <f>_FV(Table1[[#This Row],[Company]],"52 week low",TRUE)</f>
        <v>149.69</v>
      </c>
      <c r="R503" s="3">
        <f>_FV(Table1[[#This Row],[Company]],"Low")</f>
        <v>192</v>
      </c>
      <c r="S503" s="14">
        <f>_FV(Table1[[#This Row],[Company]],"Price")</f>
        <v>193.69</v>
      </c>
      <c r="T503" s="3">
        <f>_FV(Table1[[#This Row],[Company]],"High")</f>
        <v>194.84</v>
      </c>
      <c r="U503" s="3">
        <f>_FV(Table1[[#This Row],[Company]],"52 week high",TRUE)</f>
        <v>194.84</v>
      </c>
      <c r="V503" s="7">
        <f>(_FV(Table1[[#This Row],[Company]],"52 week high",TRUE)-_FV(Table1[[#This Row],[Company]],"Price"))/_FV(Table1[[#This Row],[Company]],"Price",TRUE)</f>
        <v>5.9373225256854033E-3</v>
      </c>
      <c r="W503" s="7">
        <f>((_FV(Table1[[#This Row],[Company]],"Price")-_FV(Table1[[#This Row],[Company]],"52 week low",TRUE))/(Table1[year range]*_FV(Table1[[#This Row],[Company]],"Price")))</f>
        <v>0.97452934662236979</v>
      </c>
      <c r="X503" s="7">
        <f>((_FV(Table1[[#This Row],[Company]],"Price")-_FV(Table1[[#This Row],[Company]],"Low",TRUE))/(_FV(Table1[[#This Row],[Company]],"High",TRUE)-_FV(Table1[[#This Row],[Company]],"Low",TRUE)))</f>
        <v>0.5950704225352097</v>
      </c>
      <c r="Y503" s="3">
        <f>_FV(Table1[[#This Row],[Company]],"Previous close",TRUE)</f>
        <v>188.17</v>
      </c>
      <c r="Z503" s="17">
        <f>_FV(Table1[[#This Row],[Company]],"Change")</f>
        <v>5.52</v>
      </c>
      <c r="AA503" s="3">
        <f>_FV(Table1[[#This Row],[Company]],"Open")</f>
        <v>192</v>
      </c>
      <c r="AB503" s="1">
        <v>0.256934</v>
      </c>
      <c r="AC503" s="6">
        <f>_FV(Table1[[#This Row],[Company]],"Volume")</f>
        <v>2143303</v>
      </c>
      <c r="AD503" s="6">
        <f>_FV(Table1[[#This Row],[Company]],"Volume average",TRUE)</f>
        <v>1758359.5555555599</v>
      </c>
      <c r="AE503" s="1" t="str">
        <f>_FV(Table1[[#This Row],[Company]],"Year founded",TRUE)</f>
        <v>1982</v>
      </c>
      <c r="AF503" s="6">
        <f>_FV(Table1[[#This Row],[Company]],"Shares outstanding",TRUE)</f>
        <v>336708550.77855098</v>
      </c>
      <c r="AG503" s="1" t="str">
        <f>_FV(Table1[[#This Row],[Company]],"Exchange")</f>
        <v>NYSE</v>
      </c>
      <c r="AH503" s="1" t="str">
        <f>_FV(Table1[[#This Row],[Company]],"Industry")</f>
        <v>Healthcare Plans</v>
      </c>
    </row>
    <row r="504" spans="1:34" ht="16.5" x14ac:dyDescent="0.25">
      <c r="A504" s="1">
        <v>120</v>
      </c>
      <c r="B504" s="2" t="e" vm="508">
        <v>#VALUE!</v>
      </c>
      <c r="C504" s="1" t="str">
        <f>_FV(Table1[[#This Row],[Company]],"Ticker symbol",TRUE)</f>
        <v>BSX</v>
      </c>
      <c r="D504" s="5">
        <f>_FV(Table1[[#This Row],[Company]],"P/E",TRUE)</f>
        <v>86.956522000000007</v>
      </c>
      <c r="E504" s="5">
        <f>_FV(Table1[[#This Row],[Company]],"Beta")</f>
        <v>0.65970700000000004</v>
      </c>
      <c r="F504" s="7">
        <f>ABS(_FV(Table1[[#This Row],[Company]],"Change (%)",TRUE)/_FV(Table1[[#This Row],[Company]],"Beta"))</f>
        <v>4.4469741870254514E-2</v>
      </c>
      <c r="G504" s="7">
        <f>_FV(Table1[[#This Row],[Company]],"Change (%)",TRUE)</f>
        <v>2.9336999999999998E-2</v>
      </c>
      <c r="H504" s="7">
        <f>_FV(Table1[[#This Row],[Company]],"Volume")/_FV(Table1[[#This Row],[Company]],"Volume average",TRUE)</f>
        <v>0.68862546184129481</v>
      </c>
      <c r="I504" s="7">
        <f>(Table1[% volume]/(Table1[[#Totals],[% volume]]))</f>
        <v>2.4352375997396978</v>
      </c>
      <c r="J504" s="7">
        <f>_FV(Table1[[#This Row],[Company]],"Volume")/_FV(Table1[[#This Row],[Company]],"Shares outstanding",TRUE)</f>
        <v>3.33047891734768E-3</v>
      </c>
      <c r="K504" s="7">
        <f>(_FV(Table1[[#This Row],[Company]],"52 week high",TRUE)-_FV(Table1[[#This Row],[Company]],"52 week low",TRUE))/_FV(Table1[[#This Row],[Company]],"Price")</f>
        <v>0.37299035369774913</v>
      </c>
      <c r="L504" s="7">
        <f>(_FV(Table1[[#This Row],[Company]],"High",TRUE)-_FV(Table1[[#This Row],[Company]],"Low",TRUE))/_FV(Table1[[#This Row],[Company]],"Price")</f>
        <v>1.5200233849751625E-2</v>
      </c>
      <c r="M504" s="7">
        <f>(Table1[day range]/Table1[year range])</f>
        <v>4.0752351097178931E-2</v>
      </c>
      <c r="N504" s="9">
        <f>_FV(Table1[[#This Row],[Company]],"Market cap",TRUE)</f>
        <v>47157734895.699997</v>
      </c>
      <c r="O504" s="9">
        <f>_FV(Table1[[#This Row],[Company]],"Previous close",TRUE)*_FV(Table1[[#This Row],[Company]],"Change (%)",TRUE)*_FV(Table1[[#This Row],[Company]],"Shares outstanding",TRUE)</f>
        <v>1383466468.6351521</v>
      </c>
      <c r="P504" s="7">
        <f>(_FV(Table1[[#This Row],[Company]],"Price")-_FV(Table1[[#This Row],[Company]],"52 week low",TRUE))/_FV(Table1[[#This Row],[Company]],"Price",TRUE)</f>
        <v>0.28266588716749491</v>
      </c>
      <c r="Q504" s="3">
        <f>_FV(Table1[[#This Row],[Company]],"52 week low",TRUE)</f>
        <v>24.54</v>
      </c>
      <c r="R504" s="3">
        <f>_FV(Table1[[#This Row],[Company]],"Low")</f>
        <v>34.07</v>
      </c>
      <c r="S504" s="14">
        <f>_FV(Table1[[#This Row],[Company]],"Price")</f>
        <v>34.21</v>
      </c>
      <c r="T504" s="3">
        <f>_FV(Table1[[#This Row],[Company]],"High")</f>
        <v>34.590000000000003</v>
      </c>
      <c r="U504" s="3">
        <f>_FV(Table1[[#This Row],[Company]],"52 week high",TRUE)</f>
        <v>37.299999999999997</v>
      </c>
      <c r="V504" s="7">
        <f>(_FV(Table1[[#This Row],[Company]],"52 week high",TRUE)-_FV(Table1[[#This Row],[Company]],"Price"))/_FV(Table1[[#This Row],[Company]],"Price",TRUE)</f>
        <v>9.0324466530254208E-2</v>
      </c>
      <c r="W504" s="7">
        <f>((_FV(Table1[[#This Row],[Company]],"Price")-_FV(Table1[[#This Row],[Company]],"52 week low",TRUE))/(Table1[year range]*_FV(Table1[[#This Row],[Company]],"Price")))</f>
        <v>0.75783699059561149</v>
      </c>
      <c r="X504" s="7">
        <f>((_FV(Table1[[#This Row],[Company]],"Price")-_FV(Table1[[#This Row],[Company]],"Low",TRUE))/(_FV(Table1[[#This Row],[Company]],"High",TRUE)-_FV(Table1[[#This Row],[Company]],"Low",TRUE)))</f>
        <v>0.26923076923076872</v>
      </c>
      <c r="Y504" s="3">
        <f>_FV(Table1[[#This Row],[Company]],"Previous close",TRUE)</f>
        <v>33.234999999999999</v>
      </c>
      <c r="Z504" s="17">
        <f>_FV(Table1[[#This Row],[Company]],"Change")</f>
        <v>0.97499999999999998</v>
      </c>
      <c r="AA504" s="3">
        <f>_FV(Table1[[#This Row],[Company]],"Open")</f>
        <v>34.229999999999997</v>
      </c>
      <c r="AB504" s="1">
        <v>0.19670299999999999</v>
      </c>
      <c r="AC504" s="6">
        <f>_FV(Table1[[#This Row],[Company]],"Volume")</f>
        <v>4725676</v>
      </c>
      <c r="AD504" s="6">
        <f>_FV(Table1[[#This Row],[Company]],"Volume average",TRUE)</f>
        <v>6862476.42857143</v>
      </c>
      <c r="AE504" s="1" t="str">
        <f>_FV(Table1[[#This Row],[Company]],"Year founded",TRUE)</f>
        <v>1979</v>
      </c>
      <c r="AF504" s="6">
        <f>_FV(Table1[[#This Row],[Company]],"Shares outstanding",TRUE)</f>
        <v>1418917854.5418999</v>
      </c>
      <c r="AG504" s="1" t="str">
        <f>_FV(Table1[[#This Row],[Company]],"Exchange")</f>
        <v>NYSE</v>
      </c>
      <c r="AH504" s="1" t="str">
        <f>_FV(Table1[[#This Row],[Company]],"Industry")</f>
        <v>Medical Devices</v>
      </c>
    </row>
    <row r="505" spans="1:34" ht="16.5" x14ac:dyDescent="0.25">
      <c r="A505" s="1">
        <v>77</v>
      </c>
      <c r="B505" s="2" t="e" vm="509">
        <v>#VALUE!</v>
      </c>
      <c r="C505" s="1" t="str">
        <f>_FV(Table1[[#This Row],[Company]],"Ticker symbol",TRUE)</f>
        <v>CVS</v>
      </c>
      <c r="D505" s="5">
        <f>_FV(Table1[[#This Row],[Company]],"P/E",TRUE)</f>
        <v>9.9900099999999998</v>
      </c>
      <c r="E505" s="5">
        <f>_FV(Table1[[#This Row],[Company]],"Beta")</f>
        <v>0.96996400000000005</v>
      </c>
      <c r="F505" s="7">
        <f>ABS(_FV(Table1[[#This Row],[Company]],"Change (%)",TRUE)/_FV(Table1[[#This Row],[Company]],"Beta"))</f>
        <v>4.8351279016540814E-2</v>
      </c>
      <c r="G505" s="7">
        <f>_FV(Table1[[#This Row],[Company]],"Change (%)",TRUE)</f>
        <v>4.6898999999999996E-2</v>
      </c>
      <c r="H505" s="7">
        <f>_FV(Table1[[#This Row],[Company]],"Volume")/_FV(Table1[[#This Row],[Company]],"Volume average",TRUE)</f>
        <v>1.3524690858121309</v>
      </c>
      <c r="I505" s="7">
        <f>(Table1[% volume]/(Table1[[#Totals],[% volume]]))</f>
        <v>4.7828373372205313</v>
      </c>
      <c r="J505" s="7">
        <f>_FV(Table1[[#This Row],[Company]],"Volume")/_FV(Table1[[#This Row],[Company]],"Shares outstanding",TRUE)</f>
        <v>8.2894335257190106E-3</v>
      </c>
      <c r="K505" s="7">
        <f>(_FV(Table1[[#This Row],[Company]],"52 week high",TRUE)-_FV(Table1[[#This Row],[Company]],"52 week low",TRUE))/_FV(Table1[[#This Row],[Company]],"Price")</f>
        <v>0.34816868524733691</v>
      </c>
      <c r="L505" s="7">
        <f>(_FV(Table1[[#This Row],[Company]],"High",TRUE)-_FV(Table1[[#This Row],[Company]],"Low",TRUE))/_FV(Table1[[#This Row],[Company]],"Price")</f>
        <v>3.487523712242814E-2</v>
      </c>
      <c r="M505" s="7">
        <f>(Table1[day range]/Table1[year range])</f>
        <v>0.10016764459346189</v>
      </c>
      <c r="N505" s="9">
        <f>_FV(Table1[[#This Row],[Company]],"Market cap",TRUE)</f>
        <v>69251407541.772507</v>
      </c>
      <c r="O505" s="9">
        <f>_FV(Table1[[#This Row],[Company]],"Previous close",TRUE)*_FV(Table1[[#This Row],[Company]],"Change (%)",TRUE)*_FV(Table1[[#This Row],[Company]],"Shares outstanding",TRUE)</f>
        <v>3247821762.3015919</v>
      </c>
      <c r="P505" s="7">
        <f>(_FV(Table1[[#This Row],[Company]],"Price")-_FV(Table1[[#This Row],[Company]],"52 week low",TRUE))/_FV(Table1[[#This Row],[Company]],"Price",TRUE)</f>
        <v>0.12242813366408872</v>
      </c>
      <c r="Q505" s="3">
        <f>_FV(Table1[[#This Row],[Company]],"52 week low",TRUE)</f>
        <v>60.14</v>
      </c>
      <c r="R505" s="3">
        <f>_FV(Table1[[#This Row],[Company]],"Low")</f>
        <v>67</v>
      </c>
      <c r="S505" s="14">
        <f>_FV(Table1[[#This Row],[Company]],"Price")</f>
        <v>68.53</v>
      </c>
      <c r="T505" s="3">
        <f>_FV(Table1[[#This Row],[Company]],"High")</f>
        <v>69.39</v>
      </c>
      <c r="U505" s="3">
        <f>_FV(Table1[[#This Row],[Company]],"52 week high",TRUE)</f>
        <v>84</v>
      </c>
      <c r="V505" s="7">
        <f>(_FV(Table1[[#This Row],[Company]],"52 week high",TRUE)-_FV(Table1[[#This Row],[Company]],"Price"))/_FV(Table1[[#This Row],[Company]],"Price",TRUE)</f>
        <v>0.22574055158324818</v>
      </c>
      <c r="W505" s="7">
        <f>((_FV(Table1[[#This Row],[Company]],"Price")-_FV(Table1[[#This Row],[Company]],"52 week low",TRUE))/(Table1[year range]*_FV(Table1[[#This Row],[Company]],"Price")))</f>
        <v>0.35163453478625317</v>
      </c>
      <c r="X505" s="7">
        <f>((_FV(Table1[[#This Row],[Company]],"Price")-_FV(Table1[[#This Row],[Company]],"Low",TRUE))/(_FV(Table1[[#This Row],[Company]],"High",TRUE)-_FV(Table1[[#This Row],[Company]],"Low",TRUE)))</f>
        <v>0.64016736401673668</v>
      </c>
      <c r="Y505" s="3">
        <f>_FV(Table1[[#This Row],[Company]],"Previous close",TRUE)</f>
        <v>65.459999999999994</v>
      </c>
      <c r="Z505" s="17">
        <f>_FV(Table1[[#This Row],[Company]],"Change")</f>
        <v>3.07</v>
      </c>
      <c r="AA505" s="3">
        <f>_FV(Table1[[#This Row],[Company]],"Open")</f>
        <v>68.02</v>
      </c>
      <c r="AB505" s="1">
        <v>0.28007599999999999</v>
      </c>
      <c r="AC505" s="6">
        <f>_FV(Table1[[#This Row],[Company]],"Volume")</f>
        <v>8769553</v>
      </c>
      <c r="AD505" s="6">
        <f>_FV(Table1[[#This Row],[Company]],"Volume average",TRUE)</f>
        <v>6484106.0634920597</v>
      </c>
      <c r="AE505" s="1" t="e" vm="8">
        <f>_FV(Table1[[#This Row],[Company]],"Year founded",TRUE)</f>
        <v>#VALUE!</v>
      </c>
      <c r="AF505" s="6">
        <f>_FV(Table1[[#This Row],[Company]],"Shares outstanding",TRUE)</f>
        <v>1057919455.26692</v>
      </c>
      <c r="AG505" s="1" t="str">
        <f>_FV(Table1[[#This Row],[Company]],"Exchange")</f>
        <v>NYSE</v>
      </c>
      <c r="AH505" s="1" t="str">
        <f>_FV(Table1[[#This Row],[Company]],"Industry")</f>
        <v>Healthcare Plans</v>
      </c>
    </row>
    <row r="506" spans="1:34" ht="16.5" x14ac:dyDescent="0.25">
      <c r="A506" s="1">
        <v>425</v>
      </c>
      <c r="B506" s="2" t="e" vm="510">
        <v>#VALUE!</v>
      </c>
      <c r="C506" s="1" t="str">
        <f>_FV(Table1[[#This Row],[Company]],"Ticker symbol",TRUE)</f>
        <v>KORS</v>
      </c>
      <c r="D506" s="5">
        <f>_FV(Table1[[#This Row],[Company]],"P/E",TRUE)</f>
        <v>16.920473999999999</v>
      </c>
      <c r="E506" s="5">
        <f>_FV(Table1[[#This Row],[Company]],"Beta")</f>
        <v>-1.5337999999999999E-2</v>
      </c>
      <c r="F506" s="7">
        <f>ABS(_FV(Table1[[#This Row],[Company]],"Change (%)",TRUE)/_FV(Table1[[#This Row],[Company]],"Beta"))</f>
        <v>3.6579736601903767</v>
      </c>
      <c r="G506" s="7">
        <f>_FV(Table1[[#This Row],[Company]],"Change (%)",TRUE)</f>
        <v>5.6105999999999996E-2</v>
      </c>
      <c r="H506" s="7">
        <f>_FV(Table1[[#This Row],[Company]],"Volume")/_FV(Table1[[#This Row],[Company]],"Volume average",TRUE)</f>
        <v>1.6397428336982207</v>
      </c>
      <c r="I506" s="7">
        <f>(Table1[% volume]/(Table1[[#Totals],[% volume]]))</f>
        <v>5.798744925650043</v>
      </c>
      <c r="J506" s="7">
        <f>_FV(Table1[[#This Row],[Company]],"Volume")/_FV(Table1[[#This Row],[Company]],"Shares outstanding",TRUE)</f>
        <v>2.6241359892007526E-2</v>
      </c>
      <c r="K506" s="7">
        <f>(_FV(Table1[[#This Row],[Company]],"52 week high",TRUE)-_FV(Table1[[#This Row],[Company]],"52 week low",TRUE))/_FV(Table1[[#This Row],[Company]],"Price")</f>
        <v>0.42615851017756601</v>
      </c>
      <c r="L506" s="7">
        <f>(_FV(Table1[[#This Row],[Company]],"High",TRUE)-_FV(Table1[[#This Row],[Company]],"Low",TRUE))/_FV(Table1[[#This Row],[Company]],"Price")</f>
        <v>4.6773495019488888E-2</v>
      </c>
      <c r="M506" s="7">
        <f>(Table1[day range]/Table1[year range])</f>
        <v>0.10975609756097546</v>
      </c>
      <c r="N506" s="9">
        <f>_FV(Table1[[#This Row],[Company]],"Market cap",TRUE)</f>
        <v>10359621077.9</v>
      </c>
      <c r="O506" s="9">
        <f>_FV(Table1[[#This Row],[Company]],"Previous close",TRUE)*_FV(Table1[[#This Row],[Company]],"Change (%)",TRUE)*_FV(Table1[[#This Row],[Company]],"Shares outstanding",TRUE)</f>
        <v>581236900.19665563</v>
      </c>
      <c r="P506" s="7">
        <f>(_FV(Table1[[#This Row],[Company]],"Price")-_FV(Table1[[#This Row],[Company]],"52 week low",TRUE))/_FV(Table1[[#This Row],[Company]],"Price",TRUE)</f>
        <v>0.40132813627833114</v>
      </c>
      <c r="Q506" s="3">
        <f>_FV(Table1[[#This Row],[Company]],"52 week low",TRUE)</f>
        <v>41.47</v>
      </c>
      <c r="R506" s="3">
        <f>_FV(Table1[[#This Row],[Company]],"Low")</f>
        <v>67.75</v>
      </c>
      <c r="S506" s="14">
        <f>_FV(Table1[[#This Row],[Company]],"Price")</f>
        <v>69.27</v>
      </c>
      <c r="T506" s="3">
        <f>_FV(Table1[[#This Row],[Company]],"High")</f>
        <v>70.989999999999995</v>
      </c>
      <c r="U506" s="3">
        <f>_FV(Table1[[#This Row],[Company]],"52 week high",TRUE)</f>
        <v>70.989999999999995</v>
      </c>
      <c r="V506" s="7">
        <f>(_FV(Table1[[#This Row],[Company]],"52 week high",TRUE)-_FV(Table1[[#This Row],[Company]],"Price"))/_FV(Table1[[#This Row],[Company]],"Price",TRUE)</f>
        <v>2.4830373899234863E-2</v>
      </c>
      <c r="W506" s="7">
        <f>((_FV(Table1[[#This Row],[Company]],"Price")-_FV(Table1[[#This Row],[Company]],"52 week low",TRUE))/(Table1[year range]*_FV(Table1[[#This Row],[Company]],"Price")))</f>
        <v>0.94173441734417351</v>
      </c>
      <c r="X506" s="7">
        <f>((_FV(Table1[[#This Row],[Company]],"Price")-_FV(Table1[[#This Row],[Company]],"Low",TRUE))/(_FV(Table1[[#This Row],[Company]],"High",TRUE)-_FV(Table1[[#This Row],[Company]],"Low",TRUE)))</f>
        <v>0.46913580246913533</v>
      </c>
      <c r="Y506" s="3">
        <f>_FV(Table1[[#This Row],[Company]],"Previous close",TRUE)</f>
        <v>65.59</v>
      </c>
      <c r="Z506" s="17">
        <f>_FV(Table1[[#This Row],[Company]],"Change")</f>
        <v>3.68</v>
      </c>
      <c r="AA506" s="3">
        <f>_FV(Table1[[#This Row],[Company]],"Open")</f>
        <v>68.040000000000006</v>
      </c>
      <c r="AB506" s="1">
        <v>4.2539E-2</v>
      </c>
      <c r="AC506" s="6">
        <f>_FV(Table1[[#This Row],[Company]],"Volume")</f>
        <v>4144695</v>
      </c>
      <c r="AD506" s="6">
        <f>_FV(Table1[[#This Row],[Company]],"Volume average",TRUE)</f>
        <v>2527649.40625</v>
      </c>
      <c r="AE506" s="1" t="str">
        <f>_FV(Table1[[#This Row],[Company]],"Year founded",TRUE)</f>
        <v>2002</v>
      </c>
      <c r="AF506" s="6">
        <f>_FV(Table1[[#This Row],[Company]],"Shares outstanding",TRUE)</f>
        <v>157945130.01829499</v>
      </c>
      <c r="AG506" s="1" t="str">
        <f>_FV(Table1[[#This Row],[Company]],"Exchange")</f>
        <v>NYSE</v>
      </c>
      <c r="AH506" s="1" t="str">
        <f>_FV(Table1[[#This Row],[Company]],"Industry")</f>
        <v>Apparel Manufacturing</v>
      </c>
    </row>
    <row r="507" spans="1:34" ht="16.5" x14ac:dyDescent="0.25">
      <c r="A507" s="1">
        <v>421</v>
      </c>
      <c r="B507" s="2" t="e" vm="511">
        <v>#VALUE!</v>
      </c>
      <c r="C507" s="1" t="str">
        <f>_FV(Table1[[#This Row],[Company]],"Ticker symbol",TRUE)</f>
        <v>ALB</v>
      </c>
      <c r="D507" s="5">
        <f>_FV(Table1[[#This Row],[Company]],"P/E",TRUE)</f>
        <v>75.757576</v>
      </c>
      <c r="E507" s="5">
        <f>_FV(Table1[[#This Row],[Company]],"Beta")</f>
        <v>1.6486769999999999</v>
      </c>
      <c r="F507" s="7">
        <f>ABS(_FV(Table1[[#This Row],[Company]],"Change (%)",TRUE)/_FV(Table1[[#This Row],[Company]],"Beta"))</f>
        <v>3.4249279877137856E-2</v>
      </c>
      <c r="G507" s="7">
        <f>_FV(Table1[[#This Row],[Company]],"Change (%)",TRUE)</f>
        <v>5.6466000000000002E-2</v>
      </c>
      <c r="H507" s="7">
        <f>_FV(Table1[[#This Row],[Company]],"Volume")/_FV(Table1[[#This Row],[Company]],"Volume average",TRUE)</f>
        <v>1.8485031341163385</v>
      </c>
      <c r="I507" s="7">
        <f>(Table1[% volume]/(Table1[[#Totals],[% volume]]))</f>
        <v>6.5369995518321931</v>
      </c>
      <c r="J507" s="7">
        <f>_FV(Table1[[#This Row],[Company]],"Volume")/_FV(Table1[[#This Row],[Company]],"Shares outstanding",TRUE)</f>
        <v>2.2084140874296308E-2</v>
      </c>
      <c r="K507" s="7">
        <f>(_FV(Table1[[#This Row],[Company]],"52 week high",TRUE)-_FV(Table1[[#This Row],[Company]],"52 week low",TRUE))/_FV(Table1[[#This Row],[Company]],"Price")</f>
        <v>0.59404324765401884</v>
      </c>
      <c r="L507" s="7">
        <f>(_FV(Table1[[#This Row],[Company]],"High",TRUE)-_FV(Table1[[#This Row],[Company]],"Low",TRUE))/_FV(Table1[[#This Row],[Company]],"Price")</f>
        <v>4.0493676050591579E-2</v>
      </c>
      <c r="M507" s="7">
        <f>(Table1[day range]/Table1[year range])</f>
        <v>6.8166208791208757E-2</v>
      </c>
      <c r="N507" s="9">
        <f>_FV(Table1[[#This Row],[Company]],"Market cap",TRUE)</f>
        <v>10889134812.57</v>
      </c>
      <c r="O507" s="9">
        <f>_FV(Table1[[#This Row],[Company]],"Previous close",TRUE)*_FV(Table1[[#This Row],[Company]],"Change (%)",TRUE)*_FV(Table1[[#This Row],[Company]],"Shares outstanding",TRUE)</f>
        <v>614865886.32657766</v>
      </c>
      <c r="P507" s="7">
        <f>(_FV(Table1[[#This Row],[Company]],"Price")-_FV(Table1[[#This Row],[Company]],"52 week low",TRUE))/_FV(Table1[[#This Row],[Company]],"Price",TRUE)</f>
        <v>0.11515707874337011</v>
      </c>
      <c r="Q507" s="3">
        <f>_FV(Table1[[#This Row],[Company]],"52 week low",TRUE)</f>
        <v>86.75</v>
      </c>
      <c r="R507" s="3">
        <f>_FV(Table1[[#This Row],[Company]],"Low")</f>
        <v>96.52</v>
      </c>
      <c r="S507" s="14">
        <f>_FV(Table1[[#This Row],[Company]],"Price")</f>
        <v>98.04</v>
      </c>
      <c r="T507" s="3">
        <f>_FV(Table1[[#This Row],[Company]],"High")</f>
        <v>100.49</v>
      </c>
      <c r="U507" s="3">
        <f>_FV(Table1[[#This Row],[Company]],"52 week high",TRUE)</f>
        <v>144.99</v>
      </c>
      <c r="V507" s="7">
        <f>(_FV(Table1[[#This Row],[Company]],"52 week high",TRUE)-_FV(Table1[[#This Row],[Company]],"Price"))/_FV(Table1[[#This Row],[Company]],"Price",TRUE)</f>
        <v>0.47888616891064872</v>
      </c>
      <c r="W507" s="7">
        <f>((_FV(Table1[[#This Row],[Company]],"Price")-_FV(Table1[[#This Row],[Company]],"52 week low",TRUE))/(Table1[year range]*_FV(Table1[[#This Row],[Company]],"Price")))</f>
        <v>0.19385302197802207</v>
      </c>
      <c r="X507" s="7">
        <f>((_FV(Table1[[#This Row],[Company]],"Price")-_FV(Table1[[#This Row],[Company]],"Low",TRUE))/(_FV(Table1[[#This Row],[Company]],"High",TRUE)-_FV(Table1[[#This Row],[Company]],"Low",TRUE)))</f>
        <v>0.38287153652393213</v>
      </c>
      <c r="Y507" s="3">
        <f>_FV(Table1[[#This Row],[Company]],"Previous close",TRUE)</f>
        <v>92.8</v>
      </c>
      <c r="Z507" s="17">
        <f>_FV(Table1[[#This Row],[Company]],"Change")</f>
        <v>5.24</v>
      </c>
      <c r="AA507" s="3">
        <f>_FV(Table1[[#This Row],[Company]],"Open")</f>
        <v>97.41</v>
      </c>
      <c r="AB507" s="1">
        <v>4.2804000000000002E-2</v>
      </c>
      <c r="AC507" s="6">
        <f>_FV(Table1[[#This Row],[Company]],"Volume")</f>
        <v>2591349</v>
      </c>
      <c r="AD507" s="6">
        <f>_FV(Table1[[#This Row],[Company]],"Volume average",TRUE)</f>
        <v>1401863.4603174599</v>
      </c>
      <c r="AE507" s="1" t="str">
        <f>_FV(Table1[[#This Row],[Company]],"Year founded",TRUE)</f>
        <v>1993</v>
      </c>
      <c r="AF507" s="6">
        <f>_FV(Table1[[#This Row],[Company]],"Shares outstanding",TRUE)</f>
        <v>117339814.79062501</v>
      </c>
      <c r="AG507" s="1" t="str">
        <f>_FV(Table1[[#This Row],[Company]],"Exchange")</f>
        <v>NYSE</v>
      </c>
      <c r="AH507" s="1" t="str">
        <f>_FV(Table1[[#This Row],[Company]],"Industry")</f>
        <v>Specialty Chemicals</v>
      </c>
    </row>
    <row r="508" spans="1:34" ht="16.5" x14ac:dyDescent="0.25">
      <c r="A508" s="1" t="s">
        <v>10</v>
      </c>
      <c r="B508" s="2"/>
      <c r="C508" s="1">
        <f>SUBTOTAL(103,Table1[Ticker])</f>
        <v>506</v>
      </c>
      <c r="D508" s="1"/>
      <c r="E508" s="1"/>
      <c r="F508" s="7"/>
      <c r="G508" s="1"/>
      <c r="H508" s="7">
        <f>SUBTOTAL(101,Table1[% volume])</f>
        <v>0.28277547205862041</v>
      </c>
      <c r="I508" s="7"/>
      <c r="J508" s="7">
        <f>SUBTOTAL(101,Table1[% float])</f>
        <v>1.9587685032387515E-3</v>
      </c>
      <c r="K508" s="7">
        <f>SUBTOTAL(101,Table1[year range])</f>
        <v>0.35738562107926775</v>
      </c>
      <c r="L508" s="7">
        <f>SUBTOTAL(101,Table1[day range])</f>
        <v>1.2746511195580736E-2</v>
      </c>
      <c r="M508" s="7">
        <f>SUBTOTAL(101,Table1[day to year])</f>
        <v>3.8194894219833582E-2</v>
      </c>
      <c r="N508" s="9">
        <f>SUBTOTAL(109,Table1[Market cap])</f>
        <v>26681005060969.238</v>
      </c>
      <c r="O508" s="9">
        <f>SUBTOTAL(101,Table1[cap ^])</f>
        <v>64360772.643032096</v>
      </c>
      <c r="P508" s="7">
        <f>SUBTOTAL(101,Table1[% 52 low])</f>
        <v>0.20910860437268605</v>
      </c>
      <c r="Q508" s="3">
        <f>SUBTOTAL(101,Table1[52 week low])</f>
        <v>93.264325157007931</v>
      </c>
      <c r="R508" s="3">
        <f>SUBTOTAL(101,Table1[Low])</f>
        <v>121.12837252964425</v>
      </c>
      <c r="S508" s="14">
        <f>SUBTOTAL(101,Table1[Price])</f>
        <v>121.93773715415008</v>
      </c>
      <c r="T508" s="3">
        <f>SUBTOTAL(101,Table1[High])</f>
        <v>122.58111719367588</v>
      </c>
      <c r="U508" s="3">
        <f>SUBTOTAL(101,Table1[52 week high])</f>
        <v>135.02907218627738</v>
      </c>
      <c r="V508" s="7">
        <f>SUBTOTAL(101,Table1[% 52 high])</f>
        <v>0.14827701670658147</v>
      </c>
      <c r="W508" s="7">
        <f>SUBTOTAL(101,Table1[hi lo year])</f>
        <v>0.6244490435017751</v>
      </c>
      <c r="X508" s="7"/>
      <c r="Y508" s="3">
        <f>SUBTOTAL(101,Table1[Prev close])</f>
        <v>121.98852766798414</v>
      </c>
      <c r="Z508" s="17">
        <f>SUBTOTAL(101,Table1[Change])</f>
        <v>-5.0790513833992579E-2</v>
      </c>
      <c r="AA508" s="3">
        <f>SUBTOTAL(101,Table1[Open])</f>
        <v>121.92387351778655</v>
      </c>
      <c r="AB508" s="1"/>
      <c r="AC508" s="1"/>
      <c r="AD508" s="1"/>
      <c r="AE508" s="1"/>
      <c r="AF508" s="1"/>
      <c r="AG508" s="1"/>
      <c r="AH508" s="1"/>
    </row>
    <row r="510" spans="1:34" x14ac:dyDescent="0.25">
      <c r="F510" s="10" t="s">
        <v>34</v>
      </c>
      <c r="G510">
        <f>COUNTIF(G2:G507, " &gt; 0 ")</f>
        <v>0</v>
      </c>
    </row>
    <row r="511" spans="1:34" x14ac:dyDescent="0.25">
      <c r="F511" s="10" t="s">
        <v>35</v>
      </c>
    </row>
    <row r="512" spans="1:34" x14ac:dyDescent="0.25">
      <c r="F512" s="10" t="s">
        <v>36</v>
      </c>
    </row>
  </sheetData>
  <conditionalFormatting sqref="J1:J1048576">
    <cfRule type="dataBar" priority="546">
      <dataBar>
        <cfvo type="min"/>
        <cfvo type="max"/>
        <color rgb="FFFF555A"/>
      </dataBar>
      <extLst>
        <ext xmlns:x14="http://schemas.microsoft.com/office/spreadsheetml/2009/9/main" uri="{B025F937-C7B1-47D3-B67F-A62EFF666E3E}">
          <x14:id>{DDAF160E-E00F-4548-9CA7-1E8CE2A5CCC1}</x14:id>
        </ext>
      </extLst>
    </cfRule>
  </conditionalFormatting>
  <conditionalFormatting sqref="H2:H506">
    <cfRule type="dataBar" priority="545">
      <dataBar>
        <cfvo type="min"/>
        <cfvo type="max"/>
        <color rgb="FF638EC6"/>
      </dataBar>
      <extLst>
        <ext xmlns:x14="http://schemas.microsoft.com/office/spreadsheetml/2009/9/main" uri="{B025F937-C7B1-47D3-B67F-A62EFF666E3E}">
          <x14:id>{03FC6016-84C7-4508-9D43-58A5164039FB}</x14:id>
        </ext>
      </extLst>
    </cfRule>
  </conditionalFormatting>
  <conditionalFormatting sqref="N2:N506">
    <cfRule type="dataBar" priority="544">
      <dataBar>
        <cfvo type="min"/>
        <cfvo type="max"/>
        <color rgb="FFFFB628"/>
      </dataBar>
      <extLst>
        <ext xmlns:x14="http://schemas.microsoft.com/office/spreadsheetml/2009/9/main" uri="{B025F937-C7B1-47D3-B67F-A62EFF666E3E}">
          <x14:id>{E00E72F0-1B66-43B7-8FF9-6120992B5EE0}</x14:id>
        </ext>
      </extLst>
    </cfRule>
  </conditionalFormatting>
  <conditionalFormatting sqref="Q2:U2">
    <cfRule type="colorScale" priority="543">
      <colorScale>
        <cfvo type="min"/>
        <cfvo type="percentile" val="50"/>
        <cfvo type="max"/>
        <color rgb="FFF8696B"/>
        <color rgb="FFFFEB84"/>
        <color rgb="FF63BE7B"/>
      </colorScale>
    </cfRule>
  </conditionalFormatting>
  <conditionalFormatting sqref="Q3:U3">
    <cfRule type="colorScale" priority="542">
      <colorScale>
        <cfvo type="min"/>
        <cfvo type="percentile" val="50"/>
        <cfvo type="max"/>
        <color rgb="FFF8696B"/>
        <color rgb="FFFFEB84"/>
        <color rgb="FF63BE7B"/>
      </colorScale>
    </cfRule>
  </conditionalFormatting>
  <conditionalFormatting sqref="Q4:U4">
    <cfRule type="colorScale" priority="541">
      <colorScale>
        <cfvo type="min"/>
        <cfvo type="percentile" val="50"/>
        <cfvo type="max"/>
        <color rgb="FFF8696B"/>
        <color rgb="FFFFEB84"/>
        <color rgb="FF63BE7B"/>
      </colorScale>
    </cfRule>
  </conditionalFormatting>
  <conditionalFormatting sqref="I1:I1048576">
    <cfRule type="dataBar" priority="539">
      <dataBar>
        <cfvo type="min"/>
        <cfvo type="max"/>
        <color rgb="FFD6007B"/>
      </dataBar>
      <extLst>
        <ext xmlns:x14="http://schemas.microsoft.com/office/spreadsheetml/2009/9/main" uri="{B025F937-C7B1-47D3-B67F-A62EFF666E3E}">
          <x14:id>{F0A7FA94-D730-4E1E-AA36-280A73955665}</x14:id>
        </ext>
      </extLst>
    </cfRule>
  </conditionalFormatting>
  <conditionalFormatting sqref="Q5:U5">
    <cfRule type="colorScale" priority="536">
      <colorScale>
        <cfvo type="min"/>
        <cfvo type="percentile" val="50"/>
        <cfvo type="max"/>
        <color rgb="FFF8696B"/>
        <color rgb="FFFFEB84"/>
        <color rgb="FF63BE7B"/>
      </colorScale>
    </cfRule>
  </conditionalFormatting>
  <conditionalFormatting sqref="Q6:U6">
    <cfRule type="colorScale" priority="535">
      <colorScale>
        <cfvo type="min"/>
        <cfvo type="percentile" val="50"/>
        <cfvo type="max"/>
        <color rgb="FFF8696B"/>
        <color rgb="FFFFEB84"/>
        <color rgb="FF63BE7B"/>
      </colorScale>
    </cfRule>
  </conditionalFormatting>
  <conditionalFormatting sqref="Q7:U7">
    <cfRule type="colorScale" priority="534">
      <colorScale>
        <cfvo type="min"/>
        <cfvo type="percentile" val="50"/>
        <cfvo type="max"/>
        <color rgb="FFF8696B"/>
        <color rgb="FFFFEB84"/>
        <color rgb="FF63BE7B"/>
      </colorScale>
    </cfRule>
  </conditionalFormatting>
  <conditionalFormatting sqref="Q8:U8">
    <cfRule type="colorScale" priority="533">
      <colorScale>
        <cfvo type="min"/>
        <cfvo type="percentile" val="50"/>
        <cfvo type="max"/>
        <color rgb="FFF8696B"/>
        <color rgb="FFFFEB84"/>
        <color rgb="FF63BE7B"/>
      </colorScale>
    </cfRule>
  </conditionalFormatting>
  <conditionalFormatting sqref="Q9:U9">
    <cfRule type="colorScale" priority="532">
      <colorScale>
        <cfvo type="min"/>
        <cfvo type="percentile" val="50"/>
        <cfvo type="max"/>
        <color rgb="FFF8696B"/>
        <color rgb="FFFFEB84"/>
        <color rgb="FF63BE7B"/>
      </colorScale>
    </cfRule>
  </conditionalFormatting>
  <conditionalFormatting sqref="Q10:U10">
    <cfRule type="colorScale" priority="531">
      <colorScale>
        <cfvo type="min"/>
        <cfvo type="percentile" val="50"/>
        <cfvo type="max"/>
        <color rgb="FFF8696B"/>
        <color rgb="FFFFEB84"/>
        <color rgb="FF63BE7B"/>
      </colorScale>
    </cfRule>
  </conditionalFormatting>
  <conditionalFormatting sqref="Q11:U11">
    <cfRule type="colorScale" priority="530">
      <colorScale>
        <cfvo type="min"/>
        <cfvo type="percentile" val="50"/>
        <cfvo type="max"/>
        <color rgb="FFF8696B"/>
        <color rgb="FFFFEB84"/>
        <color rgb="FF63BE7B"/>
      </colorScale>
    </cfRule>
  </conditionalFormatting>
  <conditionalFormatting sqref="Q12:U12">
    <cfRule type="colorScale" priority="529">
      <colorScale>
        <cfvo type="min"/>
        <cfvo type="percentile" val="50"/>
        <cfvo type="max"/>
        <color rgb="FFF8696B"/>
        <color rgb="FFFFEB84"/>
        <color rgb="FF63BE7B"/>
      </colorScale>
    </cfRule>
  </conditionalFormatting>
  <conditionalFormatting sqref="Q13:U13">
    <cfRule type="colorScale" priority="528">
      <colorScale>
        <cfvo type="min"/>
        <cfvo type="percentile" val="50"/>
        <cfvo type="max"/>
        <color rgb="FFF8696B"/>
        <color rgb="FFFFEB84"/>
        <color rgb="FF63BE7B"/>
      </colorScale>
    </cfRule>
  </conditionalFormatting>
  <conditionalFormatting sqref="Q14:U14">
    <cfRule type="colorScale" priority="527">
      <colorScale>
        <cfvo type="min"/>
        <cfvo type="percentile" val="50"/>
        <cfvo type="max"/>
        <color rgb="FFF8696B"/>
        <color rgb="FFFFEB84"/>
        <color rgb="FF63BE7B"/>
      </colorScale>
    </cfRule>
  </conditionalFormatting>
  <conditionalFormatting sqref="Q15:U15">
    <cfRule type="colorScale" priority="526">
      <colorScale>
        <cfvo type="min"/>
        <cfvo type="percentile" val="50"/>
        <cfvo type="max"/>
        <color rgb="FFF8696B"/>
        <color rgb="FFFFEB84"/>
        <color rgb="FF63BE7B"/>
      </colorScale>
    </cfRule>
  </conditionalFormatting>
  <conditionalFormatting sqref="Q16:U16">
    <cfRule type="colorScale" priority="525">
      <colorScale>
        <cfvo type="min"/>
        <cfvo type="percentile" val="50"/>
        <cfvo type="max"/>
        <color rgb="FFF8696B"/>
        <color rgb="FFFFEB84"/>
        <color rgb="FF63BE7B"/>
      </colorScale>
    </cfRule>
  </conditionalFormatting>
  <conditionalFormatting sqref="Q236:T236">
    <cfRule type="colorScale" priority="524">
      <colorScale>
        <cfvo type="min"/>
        <cfvo type="percentile" val="50"/>
        <cfvo type="max"/>
        <color rgb="FFF8696B"/>
        <color rgb="FFFFEB84"/>
        <color rgb="FF63BE7B"/>
      </colorScale>
    </cfRule>
  </conditionalFormatting>
  <conditionalFormatting sqref="Q213:T213">
    <cfRule type="colorScale" priority="523">
      <colorScale>
        <cfvo type="min"/>
        <cfvo type="percentile" val="50"/>
        <cfvo type="max"/>
        <color rgb="FFF8696B"/>
        <color rgb="FFFFEB84"/>
        <color rgb="FF63BE7B"/>
      </colorScale>
    </cfRule>
  </conditionalFormatting>
  <conditionalFormatting sqref="Q214:T214">
    <cfRule type="colorScale" priority="522">
      <colorScale>
        <cfvo type="min"/>
        <cfvo type="percentile" val="50"/>
        <cfvo type="max"/>
        <color rgb="FFF8696B"/>
        <color rgb="FFFFEB84"/>
        <color rgb="FF63BE7B"/>
      </colorScale>
    </cfRule>
  </conditionalFormatting>
  <conditionalFormatting sqref="Q218:T218">
    <cfRule type="colorScale" priority="521">
      <colorScale>
        <cfvo type="min"/>
        <cfvo type="percentile" val="50"/>
        <cfvo type="max"/>
        <color rgb="FFF8696B"/>
        <color rgb="FFFFEB84"/>
        <color rgb="FF63BE7B"/>
      </colorScale>
    </cfRule>
  </conditionalFormatting>
  <conditionalFormatting sqref="Q215:T215">
    <cfRule type="colorScale" priority="520">
      <colorScale>
        <cfvo type="min"/>
        <cfvo type="percentile" val="50"/>
        <cfvo type="max"/>
        <color rgb="FFF8696B"/>
        <color rgb="FFFFEB84"/>
        <color rgb="FF63BE7B"/>
      </colorScale>
    </cfRule>
  </conditionalFormatting>
  <conditionalFormatting sqref="Q216:T216">
    <cfRule type="colorScale" priority="519">
      <colorScale>
        <cfvo type="min"/>
        <cfvo type="percentile" val="50"/>
        <cfvo type="max"/>
        <color rgb="FFF8696B"/>
        <color rgb="FFFFEB84"/>
        <color rgb="FF63BE7B"/>
      </colorScale>
    </cfRule>
  </conditionalFormatting>
  <conditionalFormatting sqref="Q217:T217">
    <cfRule type="colorScale" priority="518">
      <colorScale>
        <cfvo type="min"/>
        <cfvo type="percentile" val="50"/>
        <cfvo type="max"/>
        <color rgb="FFF8696B"/>
        <color rgb="FFFFEB84"/>
        <color rgb="FF63BE7B"/>
      </colorScale>
    </cfRule>
  </conditionalFormatting>
  <conditionalFormatting sqref="Q219:T219">
    <cfRule type="colorScale" priority="517">
      <colorScale>
        <cfvo type="min"/>
        <cfvo type="percentile" val="50"/>
        <cfvo type="max"/>
        <color rgb="FFF8696B"/>
        <color rgb="FFFFEB84"/>
        <color rgb="FF63BE7B"/>
      </colorScale>
    </cfRule>
  </conditionalFormatting>
  <conditionalFormatting sqref="Q224:T224">
    <cfRule type="colorScale" priority="516">
      <colorScale>
        <cfvo type="min"/>
        <cfvo type="percentile" val="50"/>
        <cfvo type="max"/>
        <color rgb="FFF8696B"/>
        <color rgb="FFFFEB84"/>
        <color rgb="FF63BE7B"/>
      </colorScale>
    </cfRule>
  </conditionalFormatting>
  <conditionalFormatting sqref="Q220:T220">
    <cfRule type="colorScale" priority="515">
      <colorScale>
        <cfvo type="min"/>
        <cfvo type="percentile" val="50"/>
        <cfvo type="max"/>
        <color rgb="FFF8696B"/>
        <color rgb="FFFFEB84"/>
        <color rgb="FF63BE7B"/>
      </colorScale>
    </cfRule>
  </conditionalFormatting>
  <conditionalFormatting sqref="Q30:U30">
    <cfRule type="colorScale" priority="514">
      <colorScale>
        <cfvo type="min"/>
        <cfvo type="percentile" val="50"/>
        <cfvo type="max"/>
        <color rgb="FFF8696B"/>
        <color rgb="FFFFEB84"/>
        <color rgb="FF63BE7B"/>
      </colorScale>
    </cfRule>
  </conditionalFormatting>
  <conditionalFormatting sqref="Q18:U18">
    <cfRule type="colorScale" priority="513">
      <colorScale>
        <cfvo type="min"/>
        <cfvo type="percentile" val="50"/>
        <cfvo type="max"/>
        <color rgb="FFF8696B"/>
        <color rgb="FFFFEB84"/>
        <color rgb="FF63BE7B"/>
      </colorScale>
    </cfRule>
  </conditionalFormatting>
  <conditionalFormatting sqref="Q17:U17">
    <cfRule type="colorScale" priority="512">
      <colorScale>
        <cfvo type="min"/>
        <cfvo type="percentile" val="50"/>
        <cfvo type="max"/>
        <color rgb="FFF8696B"/>
        <color rgb="FFFFEB84"/>
        <color rgb="FF63BE7B"/>
      </colorScale>
    </cfRule>
  </conditionalFormatting>
  <conditionalFormatting sqref="Q24:U24">
    <cfRule type="colorScale" priority="511">
      <colorScale>
        <cfvo type="min"/>
        <cfvo type="percentile" val="50"/>
        <cfvo type="max"/>
        <color rgb="FFF8696B"/>
        <color rgb="FFFFEB84"/>
        <color rgb="FF63BE7B"/>
      </colorScale>
    </cfRule>
  </conditionalFormatting>
  <conditionalFormatting sqref="Q19:U19">
    <cfRule type="colorScale" priority="510">
      <colorScale>
        <cfvo type="min"/>
        <cfvo type="percentile" val="50"/>
        <cfvo type="max"/>
        <color rgb="FFF8696B"/>
        <color rgb="FFFFEB84"/>
        <color rgb="FF63BE7B"/>
      </colorScale>
    </cfRule>
  </conditionalFormatting>
  <conditionalFormatting sqref="Q22:U22">
    <cfRule type="colorScale" priority="509">
      <colorScale>
        <cfvo type="min"/>
        <cfvo type="percentile" val="50"/>
        <cfvo type="max"/>
        <color rgb="FFF8696B"/>
        <color rgb="FFFFEB84"/>
        <color rgb="FF63BE7B"/>
      </colorScale>
    </cfRule>
  </conditionalFormatting>
  <conditionalFormatting sqref="Q23:U23">
    <cfRule type="colorScale" priority="508">
      <colorScale>
        <cfvo type="min"/>
        <cfvo type="percentile" val="50"/>
        <cfvo type="max"/>
        <color rgb="FFF8696B"/>
        <color rgb="FFFFEB84"/>
        <color rgb="FF63BE7B"/>
      </colorScale>
    </cfRule>
  </conditionalFormatting>
  <conditionalFormatting sqref="Q21:U21">
    <cfRule type="colorScale" priority="507">
      <colorScale>
        <cfvo type="min"/>
        <cfvo type="percentile" val="50"/>
        <cfvo type="max"/>
        <color rgb="FFF8696B"/>
        <color rgb="FFFFEB84"/>
        <color rgb="FF63BE7B"/>
      </colorScale>
    </cfRule>
  </conditionalFormatting>
  <conditionalFormatting sqref="Q20:U20">
    <cfRule type="colorScale" priority="506">
      <colorScale>
        <cfvo type="min"/>
        <cfvo type="percentile" val="50"/>
        <cfvo type="max"/>
        <color rgb="FFF8696B"/>
        <color rgb="FFFFEB84"/>
        <color rgb="FF63BE7B"/>
      </colorScale>
    </cfRule>
  </conditionalFormatting>
  <conditionalFormatting sqref="Q25:T25">
    <cfRule type="colorScale" priority="505">
      <colorScale>
        <cfvo type="min"/>
        <cfvo type="percentile" val="50"/>
        <cfvo type="max"/>
        <color rgb="FFF8696B"/>
        <color rgb="FFFFEB84"/>
        <color rgb="FF63BE7B"/>
      </colorScale>
    </cfRule>
  </conditionalFormatting>
  <conditionalFormatting sqref="Q27:T27">
    <cfRule type="colorScale" priority="504">
      <colorScale>
        <cfvo type="min"/>
        <cfvo type="percentile" val="50"/>
        <cfvo type="max"/>
        <color rgb="FFF8696B"/>
        <color rgb="FFFFEB84"/>
        <color rgb="FF63BE7B"/>
      </colorScale>
    </cfRule>
  </conditionalFormatting>
  <conditionalFormatting sqref="Q35:T35">
    <cfRule type="colorScale" priority="503">
      <colorScale>
        <cfvo type="min"/>
        <cfvo type="percentile" val="50"/>
        <cfvo type="max"/>
        <color rgb="FFF8696B"/>
        <color rgb="FFFFEB84"/>
        <color rgb="FF63BE7B"/>
      </colorScale>
    </cfRule>
  </conditionalFormatting>
  <conditionalFormatting sqref="Q31:T31">
    <cfRule type="colorScale" priority="502">
      <colorScale>
        <cfvo type="min"/>
        <cfvo type="percentile" val="50"/>
        <cfvo type="max"/>
        <color rgb="FFF8696B"/>
        <color rgb="FFFFEB84"/>
        <color rgb="FF63BE7B"/>
      </colorScale>
    </cfRule>
  </conditionalFormatting>
  <conditionalFormatting sqref="Q26:T26">
    <cfRule type="colorScale" priority="501">
      <colorScale>
        <cfvo type="min"/>
        <cfvo type="percentile" val="50"/>
        <cfvo type="max"/>
        <color rgb="FFF8696B"/>
        <color rgb="FFFFEB84"/>
        <color rgb="FF63BE7B"/>
      </colorScale>
    </cfRule>
  </conditionalFormatting>
  <conditionalFormatting sqref="Q28:T28">
    <cfRule type="colorScale" priority="500">
      <colorScale>
        <cfvo type="min"/>
        <cfvo type="percentile" val="50"/>
        <cfvo type="max"/>
        <color rgb="FFF8696B"/>
        <color rgb="FFFFEB84"/>
        <color rgb="FF63BE7B"/>
      </colorScale>
    </cfRule>
  </conditionalFormatting>
  <conditionalFormatting sqref="Q29:T29">
    <cfRule type="colorScale" priority="499">
      <colorScale>
        <cfvo type="min"/>
        <cfvo type="percentile" val="50"/>
        <cfvo type="max"/>
        <color rgb="FFF8696B"/>
        <color rgb="FFFFEB84"/>
        <color rgb="FF63BE7B"/>
      </colorScale>
    </cfRule>
  </conditionalFormatting>
  <conditionalFormatting sqref="Q33:T33">
    <cfRule type="colorScale" priority="498">
      <colorScale>
        <cfvo type="min"/>
        <cfvo type="percentile" val="50"/>
        <cfvo type="max"/>
        <color rgb="FFF8696B"/>
        <color rgb="FFFFEB84"/>
        <color rgb="FF63BE7B"/>
      </colorScale>
    </cfRule>
  </conditionalFormatting>
  <conditionalFormatting sqref="Q32:U32">
    <cfRule type="colorScale" priority="497">
      <colorScale>
        <cfvo type="min"/>
        <cfvo type="percentile" val="50"/>
        <cfvo type="max"/>
        <color rgb="FFF8696B"/>
        <color rgb="FFFFEB84"/>
        <color rgb="FF63BE7B"/>
      </colorScale>
    </cfRule>
  </conditionalFormatting>
  <conditionalFormatting sqref="Q29:U29">
    <cfRule type="colorScale" priority="496">
      <colorScale>
        <cfvo type="min"/>
        <cfvo type="percentile" val="50"/>
        <cfvo type="max"/>
        <color rgb="FFF8696B"/>
        <color rgb="FFFFEB84"/>
        <color rgb="FF63BE7B"/>
      </colorScale>
    </cfRule>
  </conditionalFormatting>
  <conditionalFormatting sqref="Q28:U28">
    <cfRule type="colorScale" priority="495">
      <colorScale>
        <cfvo type="min"/>
        <cfvo type="percentile" val="50"/>
        <cfvo type="max"/>
        <color rgb="FFF8696B"/>
        <color rgb="FFFFEB84"/>
        <color rgb="FF63BE7B"/>
      </colorScale>
    </cfRule>
  </conditionalFormatting>
  <conditionalFormatting sqref="Q27:U27">
    <cfRule type="colorScale" priority="494">
      <colorScale>
        <cfvo type="min"/>
        <cfvo type="percentile" val="50"/>
        <cfvo type="max"/>
        <color rgb="FFF8696B"/>
        <color rgb="FFFFEB84"/>
        <color rgb="FF63BE7B"/>
      </colorScale>
    </cfRule>
  </conditionalFormatting>
  <conditionalFormatting sqref="Q25:U25">
    <cfRule type="colorScale" priority="493">
      <colorScale>
        <cfvo type="min"/>
        <cfvo type="percentile" val="50"/>
        <cfvo type="max"/>
        <color rgb="FFF8696B"/>
        <color rgb="FFFFEB84"/>
        <color rgb="FF63BE7B"/>
      </colorScale>
    </cfRule>
  </conditionalFormatting>
  <conditionalFormatting sqref="Q26:U26">
    <cfRule type="colorScale" priority="492">
      <colorScale>
        <cfvo type="min"/>
        <cfvo type="percentile" val="50"/>
        <cfvo type="max"/>
        <color rgb="FFF8696B"/>
        <color rgb="FFFFEB84"/>
        <color rgb="FF63BE7B"/>
      </colorScale>
    </cfRule>
  </conditionalFormatting>
  <conditionalFormatting sqref="Q31:U31">
    <cfRule type="colorScale" priority="491">
      <colorScale>
        <cfvo type="min"/>
        <cfvo type="percentile" val="50"/>
        <cfvo type="max"/>
        <color rgb="FFF8696B"/>
        <color rgb="FFFFEB84"/>
        <color rgb="FF63BE7B"/>
      </colorScale>
    </cfRule>
  </conditionalFormatting>
  <conditionalFormatting sqref="Q33:U33">
    <cfRule type="colorScale" priority="490">
      <colorScale>
        <cfvo type="min"/>
        <cfvo type="percentile" val="50"/>
        <cfvo type="max"/>
        <color rgb="FFF8696B"/>
        <color rgb="FFFFEB84"/>
        <color rgb="FF63BE7B"/>
      </colorScale>
    </cfRule>
  </conditionalFormatting>
  <conditionalFormatting sqref="Q34:U34">
    <cfRule type="colorScale" priority="489">
      <colorScale>
        <cfvo type="min"/>
        <cfvo type="percentile" val="50"/>
        <cfvo type="max"/>
        <color rgb="FFF8696B"/>
        <color rgb="FFFFEB84"/>
        <color rgb="FF63BE7B"/>
      </colorScale>
    </cfRule>
  </conditionalFormatting>
  <conditionalFormatting sqref="Q35:U35">
    <cfRule type="colorScale" priority="488">
      <colorScale>
        <cfvo type="min"/>
        <cfvo type="percentile" val="50"/>
        <cfvo type="max"/>
        <color rgb="FFF8696B"/>
        <color rgb="FFFFEB84"/>
        <color rgb="FF63BE7B"/>
      </colorScale>
    </cfRule>
  </conditionalFormatting>
  <conditionalFormatting sqref="Q507:U507">
    <cfRule type="colorScale" priority="487">
      <colorScale>
        <cfvo type="min"/>
        <cfvo type="percentile" val="50"/>
        <cfvo type="max"/>
        <color rgb="FFF8696B"/>
        <color rgb="FFFFEB84"/>
        <color rgb="FF63BE7B"/>
      </colorScale>
    </cfRule>
  </conditionalFormatting>
  <conditionalFormatting sqref="Q490:U490">
    <cfRule type="colorScale" priority="485">
      <colorScale>
        <cfvo type="min"/>
        <cfvo type="percentile" val="50"/>
        <cfvo type="max"/>
        <color rgb="FFF8696B"/>
        <color rgb="FFFFEB84"/>
        <color rgb="FF63BE7B"/>
      </colorScale>
    </cfRule>
  </conditionalFormatting>
  <conditionalFormatting sqref="Q484:U484">
    <cfRule type="colorScale" priority="484">
      <colorScale>
        <cfvo type="min"/>
        <cfvo type="percentile" val="50"/>
        <cfvo type="max"/>
        <color rgb="FFF8696B"/>
        <color rgb="FFFFEB84"/>
        <color rgb="FF63BE7B"/>
      </colorScale>
    </cfRule>
  </conditionalFormatting>
  <conditionalFormatting sqref="Q485:U485">
    <cfRule type="colorScale" priority="483">
      <colorScale>
        <cfvo type="min"/>
        <cfvo type="percentile" val="50"/>
        <cfvo type="max"/>
        <color rgb="FFF8696B"/>
        <color rgb="FFFFEB84"/>
        <color rgb="FF63BE7B"/>
      </colorScale>
    </cfRule>
  </conditionalFormatting>
  <conditionalFormatting sqref="Q482:U482">
    <cfRule type="colorScale" priority="482">
      <colorScale>
        <cfvo type="min"/>
        <cfvo type="percentile" val="50"/>
        <cfvo type="max"/>
        <color rgb="FFF8696B"/>
        <color rgb="FFFFEB84"/>
        <color rgb="FF63BE7B"/>
      </colorScale>
    </cfRule>
  </conditionalFormatting>
  <conditionalFormatting sqref="Q483:U483">
    <cfRule type="colorScale" priority="481">
      <colorScale>
        <cfvo type="min"/>
        <cfvo type="percentile" val="50"/>
        <cfvo type="max"/>
        <color rgb="FFF8696B"/>
        <color rgb="FFFFEB84"/>
        <color rgb="FF63BE7B"/>
      </colorScale>
    </cfRule>
  </conditionalFormatting>
  <conditionalFormatting sqref="Q486:U486">
    <cfRule type="colorScale" priority="480">
      <colorScale>
        <cfvo type="min"/>
        <cfvo type="percentile" val="50"/>
        <cfvo type="max"/>
        <color rgb="FFF8696B"/>
        <color rgb="FFFFEB84"/>
        <color rgb="FF63BE7B"/>
      </colorScale>
    </cfRule>
  </conditionalFormatting>
  <conditionalFormatting sqref="Q497:U497">
    <cfRule type="colorScale" priority="479">
      <colorScale>
        <cfvo type="min"/>
        <cfvo type="percentile" val="50"/>
        <cfvo type="max"/>
        <color rgb="FFF8696B"/>
        <color rgb="FFFFEB84"/>
        <color rgb="FF63BE7B"/>
      </colorScale>
    </cfRule>
  </conditionalFormatting>
  <conditionalFormatting sqref="Q492:U492">
    <cfRule type="colorScale" priority="478">
      <colorScale>
        <cfvo type="min"/>
        <cfvo type="percentile" val="50"/>
        <cfvo type="max"/>
        <color rgb="FFF8696B"/>
        <color rgb="FFFFEB84"/>
        <color rgb="FF63BE7B"/>
      </colorScale>
    </cfRule>
  </conditionalFormatting>
  <conditionalFormatting sqref="Q494:U494">
    <cfRule type="colorScale" priority="477">
      <colorScale>
        <cfvo type="min"/>
        <cfvo type="percentile" val="50"/>
        <cfvo type="max"/>
        <color rgb="FFF8696B"/>
        <color rgb="FFFFEB84"/>
        <color rgb="FF63BE7B"/>
      </colorScale>
    </cfRule>
  </conditionalFormatting>
  <conditionalFormatting sqref="Q487:U487">
    <cfRule type="colorScale" priority="476">
      <colorScale>
        <cfvo type="min"/>
        <cfvo type="percentile" val="50"/>
        <cfvo type="max"/>
        <color rgb="FFF8696B"/>
        <color rgb="FFFFEB84"/>
        <color rgb="FF63BE7B"/>
      </colorScale>
    </cfRule>
  </conditionalFormatting>
  <conditionalFormatting sqref="Q488:U488">
    <cfRule type="colorScale" priority="475">
      <colorScale>
        <cfvo type="min"/>
        <cfvo type="percentile" val="50"/>
        <cfvo type="max"/>
        <color rgb="FFF8696B"/>
        <color rgb="FFFFEB84"/>
        <color rgb="FF63BE7B"/>
      </colorScale>
    </cfRule>
  </conditionalFormatting>
  <conditionalFormatting sqref="Q489:U489">
    <cfRule type="colorScale" priority="474">
      <colorScale>
        <cfvo type="min"/>
        <cfvo type="percentile" val="50"/>
        <cfvo type="max"/>
        <color rgb="FFF8696B"/>
        <color rgb="FFFFEB84"/>
        <color rgb="FF63BE7B"/>
      </colorScale>
    </cfRule>
  </conditionalFormatting>
  <conditionalFormatting sqref="Q493:U493">
    <cfRule type="colorScale" priority="473">
      <colorScale>
        <cfvo type="min"/>
        <cfvo type="percentile" val="50"/>
        <cfvo type="max"/>
        <color rgb="FFF8696B"/>
        <color rgb="FFFFEB84"/>
        <color rgb="FF63BE7B"/>
      </colorScale>
    </cfRule>
  </conditionalFormatting>
  <conditionalFormatting sqref="Q491:U491">
    <cfRule type="colorScale" priority="472">
      <colorScale>
        <cfvo type="min"/>
        <cfvo type="percentile" val="50"/>
        <cfvo type="max"/>
        <color rgb="FFF8696B"/>
        <color rgb="FFFFEB84"/>
        <color rgb="FF63BE7B"/>
      </colorScale>
    </cfRule>
  </conditionalFormatting>
  <conditionalFormatting sqref="Q495:U495">
    <cfRule type="colorScale" priority="471">
      <colorScale>
        <cfvo type="min"/>
        <cfvo type="percentile" val="50"/>
        <cfvo type="max"/>
        <color rgb="FFF8696B"/>
        <color rgb="FFFFEB84"/>
        <color rgb="FF63BE7B"/>
      </colorScale>
    </cfRule>
  </conditionalFormatting>
  <conditionalFormatting sqref="Q496:U496">
    <cfRule type="colorScale" priority="470">
      <colorScale>
        <cfvo type="min"/>
        <cfvo type="percentile" val="50"/>
        <cfvo type="max"/>
        <color rgb="FFF8696B"/>
        <color rgb="FFFFEB84"/>
        <color rgb="FF63BE7B"/>
      </colorScale>
    </cfRule>
  </conditionalFormatting>
  <conditionalFormatting sqref="Q498:U498">
    <cfRule type="colorScale" priority="469">
      <colorScale>
        <cfvo type="min"/>
        <cfvo type="percentile" val="50"/>
        <cfvo type="max"/>
        <color rgb="FFF8696B"/>
        <color rgb="FFFFEB84"/>
        <color rgb="FF63BE7B"/>
      </colorScale>
    </cfRule>
  </conditionalFormatting>
  <conditionalFormatting sqref="Q501:U501">
    <cfRule type="colorScale" priority="468">
      <colorScale>
        <cfvo type="min"/>
        <cfvo type="percentile" val="50"/>
        <cfvo type="max"/>
        <color rgb="FFF8696B"/>
        <color rgb="FFFFEB84"/>
        <color rgb="FF63BE7B"/>
      </colorScale>
    </cfRule>
  </conditionalFormatting>
  <conditionalFormatting sqref="Q499:U499">
    <cfRule type="colorScale" priority="467">
      <colorScale>
        <cfvo type="min"/>
        <cfvo type="percentile" val="50"/>
        <cfvo type="max"/>
        <color rgb="FFF8696B"/>
        <color rgb="FFFFEB84"/>
        <color rgb="FF63BE7B"/>
      </colorScale>
    </cfRule>
  </conditionalFormatting>
  <conditionalFormatting sqref="Q500:U500">
    <cfRule type="colorScale" priority="466">
      <colorScale>
        <cfvo type="min"/>
        <cfvo type="percentile" val="50"/>
        <cfvo type="max"/>
        <color rgb="FFF8696B"/>
        <color rgb="FFFFEB84"/>
        <color rgb="FF63BE7B"/>
      </colorScale>
    </cfRule>
  </conditionalFormatting>
  <conditionalFormatting sqref="Q502:U502">
    <cfRule type="colorScale" priority="465">
      <colorScale>
        <cfvo type="min"/>
        <cfvo type="percentile" val="50"/>
        <cfvo type="max"/>
        <color rgb="FFF8696B"/>
        <color rgb="FFFFEB84"/>
        <color rgb="FF63BE7B"/>
      </colorScale>
    </cfRule>
  </conditionalFormatting>
  <conditionalFormatting sqref="Q503:U503">
    <cfRule type="colorScale" priority="464">
      <colorScale>
        <cfvo type="min"/>
        <cfvo type="percentile" val="50"/>
        <cfvo type="max"/>
        <color rgb="FFF8696B"/>
        <color rgb="FFFFEB84"/>
        <color rgb="FF63BE7B"/>
      </colorScale>
    </cfRule>
  </conditionalFormatting>
  <conditionalFormatting sqref="Q504:U504">
    <cfRule type="colorScale" priority="463">
      <colorScale>
        <cfvo type="min"/>
        <cfvo type="percentile" val="50"/>
        <cfvo type="max"/>
        <color rgb="FFF8696B"/>
        <color rgb="FFFFEB84"/>
        <color rgb="FF63BE7B"/>
      </colorScale>
    </cfRule>
  </conditionalFormatting>
  <conditionalFormatting sqref="Q505:U505">
    <cfRule type="colorScale" priority="462">
      <colorScale>
        <cfvo type="min"/>
        <cfvo type="percentile" val="50"/>
        <cfvo type="max"/>
        <color rgb="FFF8696B"/>
        <color rgb="FFFFEB84"/>
        <color rgb="FF63BE7B"/>
      </colorScale>
    </cfRule>
  </conditionalFormatting>
  <conditionalFormatting sqref="Q506:U506">
    <cfRule type="colorScale" priority="461">
      <colorScale>
        <cfvo type="min"/>
        <cfvo type="percentile" val="50"/>
        <cfvo type="max"/>
        <color rgb="FFF8696B"/>
        <color rgb="FFFFEB84"/>
        <color rgb="FF63BE7B"/>
      </colorScale>
    </cfRule>
  </conditionalFormatting>
  <conditionalFormatting sqref="Q450:U450">
    <cfRule type="colorScale" priority="460">
      <colorScale>
        <cfvo type="min"/>
        <cfvo type="percentile" val="50"/>
        <cfvo type="max"/>
        <color rgb="FFF8696B"/>
        <color rgb="FFFFEB84"/>
        <color rgb="FF63BE7B"/>
      </colorScale>
    </cfRule>
  </conditionalFormatting>
  <conditionalFormatting sqref="Q414:U414">
    <cfRule type="colorScale" priority="459">
      <colorScale>
        <cfvo type="min"/>
        <cfvo type="percentile" val="50"/>
        <cfvo type="max"/>
        <color rgb="FFF8696B"/>
        <color rgb="FFFFEB84"/>
        <color rgb="FF63BE7B"/>
      </colorScale>
    </cfRule>
  </conditionalFormatting>
  <conditionalFormatting sqref="Q373:U373">
    <cfRule type="colorScale" priority="458">
      <colorScale>
        <cfvo type="min"/>
        <cfvo type="percentile" val="50"/>
        <cfvo type="max"/>
        <color rgb="FFF8696B"/>
        <color rgb="FFFFEB84"/>
        <color rgb="FF63BE7B"/>
      </colorScale>
    </cfRule>
  </conditionalFormatting>
  <conditionalFormatting sqref="Q333:U333">
    <cfRule type="colorScale" priority="457">
      <colorScale>
        <cfvo type="min"/>
        <cfvo type="percentile" val="50"/>
        <cfvo type="max"/>
        <color rgb="FFF8696B"/>
        <color rgb="FFFFEB84"/>
        <color rgb="FF63BE7B"/>
      </colorScale>
    </cfRule>
  </conditionalFormatting>
  <conditionalFormatting sqref="Q300:U300">
    <cfRule type="colorScale" priority="456">
      <colorScale>
        <cfvo type="min"/>
        <cfvo type="percentile" val="50"/>
        <cfvo type="max"/>
        <color rgb="FFF8696B"/>
        <color rgb="FFFFEB84"/>
        <color rgb="FF63BE7B"/>
      </colorScale>
    </cfRule>
  </conditionalFormatting>
  <conditionalFormatting sqref="Q262:U262">
    <cfRule type="colorScale" priority="455">
      <colorScale>
        <cfvo type="min"/>
        <cfvo type="percentile" val="50"/>
        <cfvo type="max"/>
        <color rgb="FFF8696B"/>
        <color rgb="FFFFEB84"/>
        <color rgb="FF63BE7B"/>
      </colorScale>
    </cfRule>
  </conditionalFormatting>
  <conditionalFormatting sqref="Q180:U180">
    <cfRule type="colorScale" priority="454">
      <colorScale>
        <cfvo type="min"/>
        <cfvo type="percentile" val="50"/>
        <cfvo type="max"/>
        <color rgb="FFF8696B"/>
        <color rgb="FFFFEB84"/>
        <color rgb="FF63BE7B"/>
      </colorScale>
    </cfRule>
  </conditionalFormatting>
  <conditionalFormatting sqref="Q134:U134">
    <cfRule type="colorScale" priority="453">
      <colorScale>
        <cfvo type="min"/>
        <cfvo type="percentile" val="50"/>
        <cfvo type="max"/>
        <color rgb="FFF8696B"/>
        <color rgb="FFFFEB84"/>
        <color rgb="FF63BE7B"/>
      </colorScale>
    </cfRule>
  </conditionalFormatting>
  <conditionalFormatting sqref="Q98:U98">
    <cfRule type="colorScale" priority="452">
      <colorScale>
        <cfvo type="min"/>
        <cfvo type="percentile" val="50"/>
        <cfvo type="max"/>
        <color rgb="FFF8696B"/>
        <color rgb="FFFFEB84"/>
        <color rgb="FF63BE7B"/>
      </colorScale>
    </cfRule>
  </conditionalFormatting>
  <conditionalFormatting sqref="Q45:U45">
    <cfRule type="colorScale" priority="451">
      <colorScale>
        <cfvo type="min"/>
        <cfvo type="percentile" val="50"/>
        <cfvo type="max"/>
        <color rgb="FFF8696B"/>
        <color rgb="FFFFEB84"/>
        <color rgb="FF63BE7B"/>
      </colorScale>
    </cfRule>
  </conditionalFormatting>
  <conditionalFormatting sqref="Q36:U36">
    <cfRule type="colorScale" priority="450">
      <colorScale>
        <cfvo type="min"/>
        <cfvo type="percentile" val="50"/>
        <cfvo type="max"/>
        <color rgb="FFF8696B"/>
        <color rgb="FFFFEB84"/>
        <color rgb="FF63BE7B"/>
      </colorScale>
    </cfRule>
  </conditionalFormatting>
  <conditionalFormatting sqref="Q39:U39">
    <cfRule type="colorScale" priority="449">
      <colorScale>
        <cfvo type="min"/>
        <cfvo type="percentile" val="50"/>
        <cfvo type="max"/>
        <color rgb="FFF8696B"/>
        <color rgb="FFFFEB84"/>
        <color rgb="FF63BE7B"/>
      </colorScale>
    </cfRule>
  </conditionalFormatting>
  <conditionalFormatting sqref="Q55:U55">
    <cfRule type="colorScale" priority="448">
      <colorScale>
        <cfvo type="min"/>
        <cfvo type="percentile" val="50"/>
        <cfvo type="max"/>
        <color rgb="FFF8696B"/>
        <color rgb="FFFFEB84"/>
        <color rgb="FF63BE7B"/>
      </colorScale>
    </cfRule>
  </conditionalFormatting>
  <conditionalFormatting sqref="Q41:U41">
    <cfRule type="colorScale" priority="447">
      <colorScale>
        <cfvo type="min"/>
        <cfvo type="percentile" val="50"/>
        <cfvo type="max"/>
        <color rgb="FFF8696B"/>
        <color rgb="FFFFEB84"/>
        <color rgb="FF63BE7B"/>
      </colorScale>
    </cfRule>
  </conditionalFormatting>
  <conditionalFormatting sqref="Q38:U38">
    <cfRule type="colorScale" priority="446">
      <colorScale>
        <cfvo type="min"/>
        <cfvo type="percentile" val="50"/>
        <cfvo type="max"/>
        <color rgb="FFF8696B"/>
        <color rgb="FFFFEB84"/>
        <color rgb="FF63BE7B"/>
      </colorScale>
    </cfRule>
  </conditionalFormatting>
  <conditionalFormatting sqref="Q37:U37">
    <cfRule type="colorScale" priority="445">
      <colorScale>
        <cfvo type="min"/>
        <cfvo type="percentile" val="50"/>
        <cfvo type="max"/>
        <color rgb="FFF8696B"/>
        <color rgb="FFFFEB84"/>
        <color rgb="FF63BE7B"/>
      </colorScale>
    </cfRule>
  </conditionalFormatting>
  <conditionalFormatting sqref="Q40:U40">
    <cfRule type="colorScale" priority="444">
      <colorScale>
        <cfvo type="min"/>
        <cfvo type="percentile" val="50"/>
        <cfvo type="max"/>
        <color rgb="FFF8696B"/>
        <color rgb="FFFFEB84"/>
        <color rgb="FF63BE7B"/>
      </colorScale>
    </cfRule>
  </conditionalFormatting>
  <conditionalFormatting sqref="Q42:U42">
    <cfRule type="colorScale" priority="443">
      <colorScale>
        <cfvo type="min"/>
        <cfvo type="percentile" val="50"/>
        <cfvo type="max"/>
        <color rgb="FFF8696B"/>
        <color rgb="FFFFEB84"/>
        <color rgb="FF63BE7B"/>
      </colorScale>
    </cfRule>
  </conditionalFormatting>
  <conditionalFormatting sqref="Q44:U44">
    <cfRule type="colorScale" priority="442">
      <colorScale>
        <cfvo type="min"/>
        <cfvo type="percentile" val="50"/>
        <cfvo type="max"/>
        <color rgb="FFF8696B"/>
        <color rgb="FFFFEB84"/>
        <color rgb="FF63BE7B"/>
      </colorScale>
    </cfRule>
  </conditionalFormatting>
  <conditionalFormatting sqref="Q43:U43">
    <cfRule type="colorScale" priority="441">
      <colorScale>
        <cfvo type="min"/>
        <cfvo type="percentile" val="50"/>
        <cfvo type="max"/>
        <color rgb="FFF8696B"/>
        <color rgb="FFFFEB84"/>
        <color rgb="FF63BE7B"/>
      </colorScale>
    </cfRule>
  </conditionalFormatting>
  <conditionalFormatting sqref="Q76:U76">
    <cfRule type="colorScale" priority="440">
      <colorScale>
        <cfvo type="min"/>
        <cfvo type="percentile" val="50"/>
        <cfvo type="max"/>
        <color rgb="FFF8696B"/>
        <color rgb="FFFFEB84"/>
        <color rgb="FF63BE7B"/>
      </colorScale>
    </cfRule>
  </conditionalFormatting>
  <conditionalFormatting sqref="Q65:U65">
    <cfRule type="colorScale" priority="439">
      <colorScale>
        <cfvo type="min"/>
        <cfvo type="percentile" val="50"/>
        <cfvo type="max"/>
        <color rgb="FFF8696B"/>
        <color rgb="FFFFEB84"/>
        <color rgb="FF63BE7B"/>
      </colorScale>
    </cfRule>
  </conditionalFormatting>
  <conditionalFormatting sqref="Q60:U60">
    <cfRule type="colorScale" priority="438">
      <colorScale>
        <cfvo type="min"/>
        <cfvo type="percentile" val="50"/>
        <cfvo type="max"/>
        <color rgb="FFF8696B"/>
        <color rgb="FFFFEB84"/>
        <color rgb="FF63BE7B"/>
      </colorScale>
    </cfRule>
  </conditionalFormatting>
  <conditionalFormatting sqref="Q50:U50">
    <cfRule type="colorScale" priority="437">
      <colorScale>
        <cfvo type="min"/>
        <cfvo type="percentile" val="50"/>
        <cfvo type="max"/>
        <color rgb="FFF8696B"/>
        <color rgb="FFFFEB84"/>
        <color rgb="FF63BE7B"/>
      </colorScale>
    </cfRule>
  </conditionalFormatting>
  <conditionalFormatting sqref="Q48:U48">
    <cfRule type="colorScale" priority="436">
      <colorScale>
        <cfvo type="min"/>
        <cfvo type="percentile" val="50"/>
        <cfvo type="max"/>
        <color rgb="FFF8696B"/>
        <color rgb="FFFFEB84"/>
        <color rgb="FF63BE7B"/>
      </colorScale>
    </cfRule>
  </conditionalFormatting>
  <conditionalFormatting sqref="Q47:U47">
    <cfRule type="colorScale" priority="435">
      <colorScale>
        <cfvo type="min"/>
        <cfvo type="percentile" val="50"/>
        <cfvo type="max"/>
        <color rgb="FFF8696B"/>
        <color rgb="FFFFEB84"/>
        <color rgb="FF63BE7B"/>
      </colorScale>
    </cfRule>
  </conditionalFormatting>
  <conditionalFormatting sqref="Q46:U46">
    <cfRule type="colorScale" priority="434">
      <colorScale>
        <cfvo type="min"/>
        <cfvo type="percentile" val="50"/>
        <cfvo type="max"/>
        <color rgb="FFF8696B"/>
        <color rgb="FFFFEB84"/>
        <color rgb="FF63BE7B"/>
      </colorScale>
    </cfRule>
  </conditionalFormatting>
  <conditionalFormatting sqref="Q49:U49">
    <cfRule type="colorScale" priority="433">
      <colorScale>
        <cfvo type="min"/>
        <cfvo type="percentile" val="50"/>
        <cfvo type="max"/>
        <color rgb="FFF8696B"/>
        <color rgb="FFFFEB84"/>
        <color rgb="FF63BE7B"/>
      </colorScale>
    </cfRule>
  </conditionalFormatting>
  <conditionalFormatting sqref="Q52:U52">
    <cfRule type="colorScale" priority="432">
      <colorScale>
        <cfvo type="min"/>
        <cfvo type="percentile" val="50"/>
        <cfvo type="max"/>
        <color rgb="FFF8696B"/>
        <color rgb="FFFFEB84"/>
        <color rgb="FF63BE7B"/>
      </colorScale>
    </cfRule>
  </conditionalFormatting>
  <conditionalFormatting sqref="Q438:U438">
    <cfRule type="colorScale" priority="431">
      <colorScale>
        <cfvo type="min"/>
        <cfvo type="percentile" val="50"/>
        <cfvo type="max"/>
        <color rgb="FFF8696B"/>
        <color rgb="FFFFEB84"/>
        <color rgb="FF63BE7B"/>
      </colorScale>
    </cfRule>
  </conditionalFormatting>
  <conditionalFormatting sqref="Q444:U444">
    <cfRule type="colorScale" priority="430">
      <colorScale>
        <cfvo type="min"/>
        <cfvo type="percentile" val="50"/>
        <cfvo type="max"/>
        <color rgb="FFF8696B"/>
        <color rgb="FFFFEB84"/>
        <color rgb="FF63BE7B"/>
      </colorScale>
    </cfRule>
  </conditionalFormatting>
  <conditionalFormatting sqref="Q435:U435">
    <cfRule type="colorScale" priority="429">
      <colorScale>
        <cfvo type="min"/>
        <cfvo type="percentile" val="50"/>
        <cfvo type="max"/>
        <color rgb="FFF8696B"/>
        <color rgb="FFFFEB84"/>
        <color rgb="FF63BE7B"/>
      </colorScale>
    </cfRule>
  </conditionalFormatting>
  <conditionalFormatting sqref="Q436:U436">
    <cfRule type="colorScale" priority="428">
      <colorScale>
        <cfvo type="min"/>
        <cfvo type="percentile" val="50"/>
        <cfvo type="max"/>
        <color rgb="FFF8696B"/>
        <color rgb="FFFFEB84"/>
        <color rgb="FF63BE7B"/>
      </colorScale>
    </cfRule>
  </conditionalFormatting>
  <conditionalFormatting sqref="Q437:U437">
    <cfRule type="colorScale" priority="427">
      <colorScale>
        <cfvo type="min"/>
        <cfvo type="percentile" val="50"/>
        <cfvo type="max"/>
        <color rgb="FFF8696B"/>
        <color rgb="FFFFEB84"/>
        <color rgb="FF63BE7B"/>
      </colorScale>
    </cfRule>
  </conditionalFormatting>
  <conditionalFormatting sqref="Q441:U441">
    <cfRule type="colorScale" priority="426">
      <colorScale>
        <cfvo type="min"/>
        <cfvo type="percentile" val="50"/>
        <cfvo type="max"/>
        <color rgb="FFF8696B"/>
        <color rgb="FFFFEB84"/>
        <color rgb="FF63BE7B"/>
      </colorScale>
    </cfRule>
  </conditionalFormatting>
  <conditionalFormatting sqref="Q439:U439">
    <cfRule type="colorScale" priority="425">
      <colorScale>
        <cfvo type="min"/>
        <cfvo type="percentile" val="50"/>
        <cfvo type="max"/>
        <color rgb="FFF8696B"/>
        <color rgb="FFFFEB84"/>
        <color rgb="FF63BE7B"/>
      </colorScale>
    </cfRule>
  </conditionalFormatting>
  <conditionalFormatting sqref="Q422:U422">
    <cfRule type="colorScale" priority="424">
      <colorScale>
        <cfvo type="min"/>
        <cfvo type="percentile" val="50"/>
        <cfvo type="max"/>
        <color rgb="FFF8696B"/>
        <color rgb="FFFFEB84"/>
        <color rgb="FF63BE7B"/>
      </colorScale>
    </cfRule>
  </conditionalFormatting>
  <conditionalFormatting sqref="Q419:U419">
    <cfRule type="colorScale" priority="423">
      <colorScale>
        <cfvo type="min"/>
        <cfvo type="percentile" val="50"/>
        <cfvo type="max"/>
        <color rgb="FFF8696B"/>
        <color rgb="FFFFEB84"/>
        <color rgb="FF63BE7B"/>
      </colorScale>
    </cfRule>
  </conditionalFormatting>
  <conditionalFormatting sqref="Q428:U428">
    <cfRule type="colorScale" priority="422">
      <colorScale>
        <cfvo type="min"/>
        <cfvo type="percentile" val="50"/>
        <cfvo type="max"/>
        <color rgb="FFF8696B"/>
        <color rgb="FFFFEB84"/>
        <color rgb="FF63BE7B"/>
      </colorScale>
    </cfRule>
  </conditionalFormatting>
  <conditionalFormatting sqref="Q421:U421">
    <cfRule type="colorScale" priority="421">
      <colorScale>
        <cfvo type="min"/>
        <cfvo type="percentile" val="50"/>
        <cfvo type="max"/>
        <color rgb="FFF8696B"/>
        <color rgb="FFFFEB84"/>
        <color rgb="FF63BE7B"/>
      </colorScale>
    </cfRule>
  </conditionalFormatting>
  <conditionalFormatting sqref="Q420:U420">
    <cfRule type="colorScale" priority="420">
      <colorScale>
        <cfvo type="min"/>
        <cfvo type="percentile" val="50"/>
        <cfvo type="max"/>
        <color rgb="FFF8696B"/>
        <color rgb="FFFFEB84"/>
        <color rgb="FF63BE7B"/>
      </colorScale>
    </cfRule>
  </conditionalFormatting>
  <conditionalFormatting sqref="Q418:U418">
    <cfRule type="colorScale" priority="419">
      <colorScale>
        <cfvo type="min"/>
        <cfvo type="percentile" val="50"/>
        <cfvo type="max"/>
        <color rgb="FFF8696B"/>
        <color rgb="FFFFEB84"/>
        <color rgb="FF63BE7B"/>
      </colorScale>
    </cfRule>
  </conditionalFormatting>
  <conditionalFormatting sqref="Q440:U440">
    <cfRule type="colorScale" priority="418">
      <colorScale>
        <cfvo type="min"/>
        <cfvo type="percentile" val="50"/>
        <cfvo type="max"/>
        <color rgb="FFF8696B"/>
        <color rgb="FFFFEB84"/>
        <color rgb="FF63BE7B"/>
      </colorScale>
    </cfRule>
  </conditionalFormatting>
  <conditionalFormatting sqref="Q425:U425">
    <cfRule type="colorScale" priority="417">
      <colorScale>
        <cfvo type="min"/>
        <cfvo type="percentile" val="50"/>
        <cfvo type="max"/>
        <color rgb="FFF8696B"/>
        <color rgb="FFFFEB84"/>
        <color rgb="FF63BE7B"/>
      </colorScale>
    </cfRule>
  </conditionalFormatting>
  <conditionalFormatting sqref="Q423:U423">
    <cfRule type="colorScale" priority="416">
      <colorScale>
        <cfvo type="min"/>
        <cfvo type="percentile" val="50"/>
        <cfvo type="max"/>
        <color rgb="FFF8696B"/>
        <color rgb="FFFFEB84"/>
        <color rgb="FF63BE7B"/>
      </colorScale>
    </cfRule>
  </conditionalFormatting>
  <conditionalFormatting sqref="Q424:U424">
    <cfRule type="colorScale" priority="415">
      <colorScale>
        <cfvo type="min"/>
        <cfvo type="percentile" val="50"/>
        <cfvo type="max"/>
        <color rgb="FFF8696B"/>
        <color rgb="FFFFEB84"/>
        <color rgb="FF63BE7B"/>
      </colorScale>
    </cfRule>
  </conditionalFormatting>
  <conditionalFormatting sqref="Q427:U427">
    <cfRule type="colorScale" priority="414">
      <colorScale>
        <cfvo type="min"/>
        <cfvo type="percentile" val="50"/>
        <cfvo type="max"/>
        <color rgb="FFF8696B"/>
        <color rgb="FFFFEB84"/>
        <color rgb="FF63BE7B"/>
      </colorScale>
    </cfRule>
  </conditionalFormatting>
  <conditionalFormatting sqref="Q426:U426">
    <cfRule type="colorScale" priority="413">
      <colorScale>
        <cfvo type="min"/>
        <cfvo type="percentile" val="50"/>
        <cfvo type="max"/>
        <color rgb="FFF8696B"/>
        <color rgb="FFFFEB84"/>
        <color rgb="FF63BE7B"/>
      </colorScale>
    </cfRule>
  </conditionalFormatting>
  <conditionalFormatting sqref="Q442:U442">
    <cfRule type="colorScale" priority="412">
      <colorScale>
        <cfvo type="min"/>
        <cfvo type="percentile" val="50"/>
        <cfvo type="max"/>
        <color rgb="FFF8696B"/>
        <color rgb="FFFFEB84"/>
        <color rgb="FF63BE7B"/>
      </colorScale>
    </cfRule>
  </conditionalFormatting>
  <conditionalFormatting sqref="Q443:U443">
    <cfRule type="colorScale" priority="411">
      <colorScale>
        <cfvo type="min"/>
        <cfvo type="percentile" val="50"/>
        <cfvo type="max"/>
        <color rgb="FFF8696B"/>
        <color rgb="FFFFEB84"/>
        <color rgb="FF63BE7B"/>
      </colorScale>
    </cfRule>
  </conditionalFormatting>
  <conditionalFormatting sqref="Q221:U221">
    <cfRule type="colorScale" priority="410">
      <colorScale>
        <cfvo type="min"/>
        <cfvo type="percentile" val="50"/>
        <cfvo type="max"/>
        <color rgb="FFF8696B"/>
        <color rgb="FFFFEB84"/>
        <color rgb="FF63BE7B"/>
      </colorScale>
    </cfRule>
  </conditionalFormatting>
  <conditionalFormatting sqref="Q220:U220">
    <cfRule type="colorScale" priority="409">
      <colorScale>
        <cfvo type="min"/>
        <cfvo type="percentile" val="50"/>
        <cfvo type="max"/>
        <color rgb="FFF8696B"/>
        <color rgb="FFFFEB84"/>
        <color rgb="FF63BE7B"/>
      </colorScale>
    </cfRule>
  </conditionalFormatting>
  <conditionalFormatting sqref="Q219:U219">
    <cfRule type="colorScale" priority="408">
      <colorScale>
        <cfvo type="min"/>
        <cfvo type="percentile" val="50"/>
        <cfvo type="max"/>
        <color rgb="FFF8696B"/>
        <color rgb="FFFFEB84"/>
        <color rgb="FF63BE7B"/>
      </colorScale>
    </cfRule>
  </conditionalFormatting>
  <conditionalFormatting sqref="Q224:U224">
    <cfRule type="colorScale" priority="407">
      <colorScale>
        <cfvo type="min"/>
        <cfvo type="percentile" val="50"/>
        <cfvo type="max"/>
        <color rgb="FFF8696B"/>
        <color rgb="FFFFEB84"/>
        <color rgb="FF63BE7B"/>
      </colorScale>
    </cfRule>
  </conditionalFormatting>
  <conditionalFormatting sqref="Q222:U222">
    <cfRule type="colorScale" priority="406">
      <colorScale>
        <cfvo type="min"/>
        <cfvo type="percentile" val="50"/>
        <cfvo type="max"/>
        <color rgb="FFF8696B"/>
        <color rgb="FFFFEB84"/>
        <color rgb="FF63BE7B"/>
      </colorScale>
    </cfRule>
  </conditionalFormatting>
  <conditionalFormatting sqref="Q223:U223">
    <cfRule type="colorScale" priority="405">
      <colorScale>
        <cfvo type="min"/>
        <cfvo type="percentile" val="50"/>
        <cfvo type="max"/>
        <color rgb="FFF8696B"/>
        <color rgb="FFFFEB84"/>
        <color rgb="FF63BE7B"/>
      </colorScale>
    </cfRule>
  </conditionalFormatting>
  <conditionalFormatting sqref="Q213:U213">
    <cfRule type="colorScale" priority="404">
      <colorScale>
        <cfvo type="min"/>
        <cfvo type="percentile" val="50"/>
        <cfvo type="max"/>
        <color rgb="FFF8696B"/>
        <color rgb="FFFFEB84"/>
        <color rgb="FF63BE7B"/>
      </colorScale>
    </cfRule>
  </conditionalFormatting>
  <conditionalFormatting sqref="Q214:U214">
    <cfRule type="colorScale" priority="403">
      <colorScale>
        <cfvo type="min"/>
        <cfvo type="percentile" val="50"/>
        <cfvo type="max"/>
        <color rgb="FFF8696B"/>
        <color rgb="FFFFEB84"/>
        <color rgb="FF63BE7B"/>
      </colorScale>
    </cfRule>
  </conditionalFormatting>
  <conditionalFormatting sqref="Q215:U215">
    <cfRule type="colorScale" priority="402">
      <colorScale>
        <cfvo type="min"/>
        <cfvo type="percentile" val="50"/>
        <cfvo type="max"/>
        <color rgb="FFF8696B"/>
        <color rgb="FFFFEB84"/>
        <color rgb="FF63BE7B"/>
      </colorScale>
    </cfRule>
  </conditionalFormatting>
  <conditionalFormatting sqref="Q216:U216">
    <cfRule type="colorScale" priority="401">
      <colorScale>
        <cfvo type="min"/>
        <cfvo type="percentile" val="50"/>
        <cfvo type="max"/>
        <color rgb="FFF8696B"/>
        <color rgb="FFFFEB84"/>
        <color rgb="FF63BE7B"/>
      </colorScale>
    </cfRule>
  </conditionalFormatting>
  <conditionalFormatting sqref="Q217:U217">
    <cfRule type="colorScale" priority="400">
      <colorScale>
        <cfvo type="min"/>
        <cfvo type="percentile" val="50"/>
        <cfvo type="max"/>
        <color rgb="FFF8696B"/>
        <color rgb="FFFFEB84"/>
        <color rgb="FF63BE7B"/>
      </colorScale>
    </cfRule>
  </conditionalFormatting>
  <conditionalFormatting sqref="Q218:U218">
    <cfRule type="colorScale" priority="399">
      <colorScale>
        <cfvo type="min"/>
        <cfvo type="percentile" val="50"/>
        <cfvo type="max"/>
        <color rgb="FFF8696B"/>
        <color rgb="FFFFEB84"/>
        <color rgb="FF63BE7B"/>
      </colorScale>
    </cfRule>
  </conditionalFormatting>
  <conditionalFormatting sqref="Q51:U51">
    <cfRule type="colorScale" priority="398">
      <colorScale>
        <cfvo type="min"/>
        <cfvo type="percentile" val="50"/>
        <cfvo type="max"/>
        <color rgb="FFF8696B"/>
        <color rgb="FFFFEB84"/>
        <color rgb="FF63BE7B"/>
      </colorScale>
    </cfRule>
  </conditionalFormatting>
  <conditionalFormatting sqref="Q58:U58">
    <cfRule type="colorScale" priority="397">
      <colorScale>
        <cfvo type="min"/>
        <cfvo type="percentile" val="50"/>
        <cfvo type="max"/>
        <color rgb="FFF8696B"/>
        <color rgb="FFFFEB84"/>
        <color rgb="FF63BE7B"/>
      </colorScale>
    </cfRule>
  </conditionalFormatting>
  <conditionalFormatting sqref="Q56:U56">
    <cfRule type="colorScale" priority="396">
      <colorScale>
        <cfvo type="min"/>
        <cfvo type="percentile" val="50"/>
        <cfvo type="max"/>
        <color rgb="FFF8696B"/>
        <color rgb="FFFFEB84"/>
        <color rgb="FF63BE7B"/>
      </colorScale>
    </cfRule>
  </conditionalFormatting>
  <conditionalFormatting sqref="Q53:U53">
    <cfRule type="colorScale" priority="395">
      <colorScale>
        <cfvo type="min"/>
        <cfvo type="percentile" val="50"/>
        <cfvo type="max"/>
        <color rgb="FFF8696B"/>
        <color rgb="FFFFEB84"/>
        <color rgb="FF63BE7B"/>
      </colorScale>
    </cfRule>
  </conditionalFormatting>
  <conditionalFormatting sqref="Q54:U54">
    <cfRule type="colorScale" priority="394">
      <colorScale>
        <cfvo type="min"/>
        <cfvo type="percentile" val="50"/>
        <cfvo type="max"/>
        <color rgb="FFF8696B"/>
        <color rgb="FFFFEB84"/>
        <color rgb="FF63BE7B"/>
      </colorScale>
    </cfRule>
  </conditionalFormatting>
  <conditionalFormatting sqref="Q59:U59">
    <cfRule type="colorScale" priority="393">
      <colorScale>
        <cfvo type="min"/>
        <cfvo type="percentile" val="50"/>
        <cfvo type="max"/>
        <color rgb="FFF8696B"/>
        <color rgb="FFFFEB84"/>
        <color rgb="FF63BE7B"/>
      </colorScale>
    </cfRule>
  </conditionalFormatting>
  <conditionalFormatting sqref="Q57:U57">
    <cfRule type="colorScale" priority="392">
      <colorScale>
        <cfvo type="min"/>
        <cfvo type="percentile" val="50"/>
        <cfvo type="max"/>
        <color rgb="FFF8696B"/>
        <color rgb="FFFFEB84"/>
        <color rgb="FF63BE7B"/>
      </colorScale>
    </cfRule>
  </conditionalFormatting>
  <conditionalFormatting sqref="Q83:U83">
    <cfRule type="colorScale" priority="391">
      <colorScale>
        <cfvo type="min"/>
        <cfvo type="percentile" val="50"/>
        <cfvo type="max"/>
        <color rgb="FFF8696B"/>
        <color rgb="FFFFEB84"/>
        <color rgb="FF63BE7B"/>
      </colorScale>
    </cfRule>
  </conditionalFormatting>
  <conditionalFormatting sqref="Q68:U68">
    <cfRule type="colorScale" priority="390">
      <colorScale>
        <cfvo type="min"/>
        <cfvo type="percentile" val="50"/>
        <cfvo type="max"/>
        <color rgb="FFF8696B"/>
        <color rgb="FFFFEB84"/>
        <color rgb="FF63BE7B"/>
      </colorScale>
    </cfRule>
  </conditionalFormatting>
  <conditionalFormatting sqref="Q62:U62">
    <cfRule type="colorScale" priority="389">
      <colorScale>
        <cfvo type="min"/>
        <cfvo type="percentile" val="50"/>
        <cfvo type="max"/>
        <color rgb="FFF8696B"/>
        <color rgb="FFFFEB84"/>
        <color rgb="FF63BE7B"/>
      </colorScale>
    </cfRule>
  </conditionalFormatting>
  <conditionalFormatting sqref="Q61:U61">
    <cfRule type="colorScale" priority="387">
      <colorScale>
        <cfvo type="min"/>
        <cfvo type="percentile" val="50"/>
        <cfvo type="max"/>
        <color rgb="FFF8696B"/>
        <color rgb="FFFFEB84"/>
        <color rgb="FF63BE7B"/>
      </colorScale>
    </cfRule>
  </conditionalFormatting>
  <conditionalFormatting sqref="Q71:U71">
    <cfRule type="colorScale" priority="386">
      <colorScale>
        <cfvo type="min"/>
        <cfvo type="percentile" val="50"/>
        <cfvo type="max"/>
        <color rgb="FFF8696B"/>
        <color rgb="FFFFEB84"/>
        <color rgb="FF63BE7B"/>
      </colorScale>
    </cfRule>
  </conditionalFormatting>
  <conditionalFormatting sqref="Q63:U63">
    <cfRule type="colorScale" priority="385">
      <colorScale>
        <cfvo type="min"/>
        <cfvo type="percentile" val="50"/>
        <cfvo type="max"/>
        <color rgb="FFF8696B"/>
        <color rgb="FFFFEB84"/>
        <color rgb="FF63BE7B"/>
      </colorScale>
    </cfRule>
  </conditionalFormatting>
  <conditionalFormatting sqref="Q64:U64">
    <cfRule type="colorScale" priority="384">
      <colorScale>
        <cfvo type="min"/>
        <cfvo type="percentile" val="50"/>
        <cfvo type="max"/>
        <color rgb="FFF8696B"/>
        <color rgb="FFFFEB84"/>
        <color rgb="FF63BE7B"/>
      </colorScale>
    </cfRule>
  </conditionalFormatting>
  <conditionalFormatting sqref="Q70:U70">
    <cfRule type="colorScale" priority="383">
      <colorScale>
        <cfvo type="min"/>
        <cfvo type="percentile" val="50"/>
        <cfvo type="max"/>
        <color rgb="FFF8696B"/>
        <color rgb="FFFFEB84"/>
        <color rgb="FF63BE7B"/>
      </colorScale>
    </cfRule>
  </conditionalFormatting>
  <conditionalFormatting sqref="Q69:U69">
    <cfRule type="colorScale" priority="382">
      <colorScale>
        <cfvo type="min"/>
        <cfvo type="percentile" val="50"/>
        <cfvo type="max"/>
        <color rgb="FFF8696B"/>
        <color rgb="FFFFEB84"/>
        <color rgb="FF63BE7B"/>
      </colorScale>
    </cfRule>
  </conditionalFormatting>
  <conditionalFormatting sqref="Q67:U67">
    <cfRule type="colorScale" priority="381">
      <colorScale>
        <cfvo type="min"/>
        <cfvo type="percentile" val="50"/>
        <cfvo type="max"/>
        <color rgb="FFF8696B"/>
        <color rgb="FFFFEB84"/>
        <color rgb="FF63BE7B"/>
      </colorScale>
    </cfRule>
  </conditionalFormatting>
  <conditionalFormatting sqref="Q66:U66">
    <cfRule type="colorScale" priority="380">
      <colorScale>
        <cfvo type="min"/>
        <cfvo type="percentile" val="50"/>
        <cfvo type="max"/>
        <color rgb="FFF8696B"/>
        <color rgb="FFFFEB84"/>
        <color rgb="FF63BE7B"/>
      </colorScale>
    </cfRule>
  </conditionalFormatting>
  <conditionalFormatting sqref="Q80:U80">
    <cfRule type="colorScale" priority="379">
      <colorScale>
        <cfvo type="min"/>
        <cfvo type="percentile" val="50"/>
        <cfvo type="max"/>
        <color rgb="FFF8696B"/>
        <color rgb="FFFFEB84"/>
        <color rgb="FF63BE7B"/>
      </colorScale>
    </cfRule>
  </conditionalFormatting>
  <conditionalFormatting sqref="Q73:U73">
    <cfRule type="colorScale" priority="378">
      <colorScale>
        <cfvo type="min"/>
        <cfvo type="percentile" val="50"/>
        <cfvo type="max"/>
        <color rgb="FFF8696B"/>
        <color rgb="FFFFEB84"/>
        <color rgb="FF63BE7B"/>
      </colorScale>
    </cfRule>
  </conditionalFormatting>
  <conditionalFormatting sqref="Q72:U72">
    <cfRule type="colorScale" priority="377">
      <colorScale>
        <cfvo type="min"/>
        <cfvo type="percentile" val="50"/>
        <cfvo type="max"/>
        <color rgb="FFF8696B"/>
        <color rgb="FFFFEB84"/>
        <color rgb="FF63BE7B"/>
      </colorScale>
    </cfRule>
  </conditionalFormatting>
  <conditionalFormatting sqref="Q74:U74">
    <cfRule type="colorScale" priority="376">
      <colorScale>
        <cfvo type="min"/>
        <cfvo type="percentile" val="50"/>
        <cfvo type="max"/>
        <color rgb="FFF8696B"/>
        <color rgb="FFFFEB84"/>
        <color rgb="FF63BE7B"/>
      </colorScale>
    </cfRule>
  </conditionalFormatting>
  <conditionalFormatting sqref="Q75:U75">
    <cfRule type="colorScale" priority="375">
      <colorScale>
        <cfvo type="min"/>
        <cfvo type="percentile" val="50"/>
        <cfvo type="max"/>
        <color rgb="FFF8696B"/>
        <color rgb="FFFFEB84"/>
        <color rgb="FF63BE7B"/>
      </colorScale>
    </cfRule>
  </conditionalFormatting>
  <conditionalFormatting sqref="Q77:U77">
    <cfRule type="colorScale" priority="374">
      <colorScale>
        <cfvo type="min"/>
        <cfvo type="percentile" val="50"/>
        <cfvo type="max"/>
        <color rgb="FFF8696B"/>
        <color rgb="FFFFEB84"/>
        <color rgb="FF63BE7B"/>
      </colorScale>
    </cfRule>
  </conditionalFormatting>
  <conditionalFormatting sqref="Q79:U79">
    <cfRule type="colorScale" priority="373">
      <colorScale>
        <cfvo type="min"/>
        <cfvo type="percentile" val="50"/>
        <cfvo type="max"/>
        <color rgb="FFF8696B"/>
        <color rgb="FFFFEB84"/>
        <color rgb="FF63BE7B"/>
      </colorScale>
    </cfRule>
  </conditionalFormatting>
  <conditionalFormatting sqref="Q78:U78">
    <cfRule type="colorScale" priority="372">
      <colorScale>
        <cfvo type="min"/>
        <cfvo type="percentile" val="50"/>
        <cfvo type="max"/>
        <color rgb="FFF8696B"/>
        <color rgb="FFFFEB84"/>
        <color rgb="FF63BE7B"/>
      </colorScale>
    </cfRule>
  </conditionalFormatting>
  <conditionalFormatting sqref="Q92:U92">
    <cfRule type="colorScale" priority="371">
      <colorScale>
        <cfvo type="min"/>
        <cfvo type="percentile" val="50"/>
        <cfvo type="max"/>
        <color rgb="FFF8696B"/>
        <color rgb="FFFFEB84"/>
        <color rgb="FF63BE7B"/>
      </colorScale>
    </cfRule>
  </conditionalFormatting>
  <conditionalFormatting sqref="Q81:U81">
    <cfRule type="colorScale" priority="370">
      <colorScale>
        <cfvo type="min"/>
        <cfvo type="percentile" val="50"/>
        <cfvo type="max"/>
        <color rgb="FFF8696B"/>
        <color rgb="FFFFEB84"/>
        <color rgb="FF63BE7B"/>
      </colorScale>
    </cfRule>
  </conditionalFormatting>
  <conditionalFormatting sqref="Q82:U82">
    <cfRule type="colorScale" priority="369">
      <colorScale>
        <cfvo type="min"/>
        <cfvo type="percentile" val="50"/>
        <cfvo type="max"/>
        <color rgb="FFF8696B"/>
        <color rgb="FFFFEB84"/>
        <color rgb="FF63BE7B"/>
      </colorScale>
    </cfRule>
  </conditionalFormatting>
  <conditionalFormatting sqref="Q84:U84">
    <cfRule type="colorScale" priority="368">
      <colorScale>
        <cfvo type="min"/>
        <cfvo type="percentile" val="50"/>
        <cfvo type="max"/>
        <color rgb="FFF8696B"/>
        <color rgb="FFFFEB84"/>
        <color rgb="FF63BE7B"/>
      </colorScale>
    </cfRule>
  </conditionalFormatting>
  <conditionalFormatting sqref="Q85:U85">
    <cfRule type="colorScale" priority="367">
      <colorScale>
        <cfvo type="min"/>
        <cfvo type="percentile" val="50"/>
        <cfvo type="max"/>
        <color rgb="FFF8696B"/>
        <color rgb="FFFFEB84"/>
        <color rgb="FF63BE7B"/>
      </colorScale>
    </cfRule>
  </conditionalFormatting>
  <conditionalFormatting sqref="Q86:U86">
    <cfRule type="colorScale" priority="366">
      <colorScale>
        <cfvo type="min"/>
        <cfvo type="percentile" val="50"/>
        <cfvo type="max"/>
        <color rgb="FFF8696B"/>
        <color rgb="FFFFEB84"/>
        <color rgb="FF63BE7B"/>
      </colorScale>
    </cfRule>
  </conditionalFormatting>
  <conditionalFormatting sqref="Q87:U87">
    <cfRule type="colorScale" priority="365">
      <colorScale>
        <cfvo type="min"/>
        <cfvo type="percentile" val="50"/>
        <cfvo type="max"/>
        <color rgb="FFF8696B"/>
        <color rgb="FFFFEB84"/>
        <color rgb="FF63BE7B"/>
      </colorScale>
    </cfRule>
  </conditionalFormatting>
  <conditionalFormatting sqref="Q88:U88">
    <cfRule type="colorScale" priority="364">
      <colorScale>
        <cfvo type="min"/>
        <cfvo type="percentile" val="50"/>
        <cfvo type="max"/>
        <color rgb="FFF8696B"/>
        <color rgb="FFFFEB84"/>
        <color rgb="FF63BE7B"/>
      </colorScale>
    </cfRule>
  </conditionalFormatting>
  <conditionalFormatting sqref="Q89:U89">
    <cfRule type="colorScale" priority="363">
      <colorScale>
        <cfvo type="min"/>
        <cfvo type="percentile" val="50"/>
        <cfvo type="max"/>
        <color rgb="FFF8696B"/>
        <color rgb="FFFFEB84"/>
        <color rgb="FF63BE7B"/>
      </colorScale>
    </cfRule>
  </conditionalFormatting>
  <conditionalFormatting sqref="Q90:U90">
    <cfRule type="colorScale" priority="362">
      <colorScale>
        <cfvo type="min"/>
        <cfvo type="percentile" val="50"/>
        <cfvo type="max"/>
        <color rgb="FFF8696B"/>
        <color rgb="FFFFEB84"/>
        <color rgb="FF63BE7B"/>
      </colorScale>
    </cfRule>
  </conditionalFormatting>
  <conditionalFormatting sqref="Q91:U91">
    <cfRule type="colorScale" priority="361">
      <colorScale>
        <cfvo type="min"/>
        <cfvo type="percentile" val="50"/>
        <cfvo type="max"/>
        <color rgb="FFF8696B"/>
        <color rgb="FFFFEB84"/>
        <color rgb="FF63BE7B"/>
      </colorScale>
    </cfRule>
  </conditionalFormatting>
  <conditionalFormatting sqref="Q93:U93">
    <cfRule type="colorScale" priority="360">
      <colorScale>
        <cfvo type="min"/>
        <cfvo type="percentile" val="50"/>
        <cfvo type="max"/>
        <color rgb="FFF8696B"/>
        <color rgb="FFFFEB84"/>
        <color rgb="FF63BE7B"/>
      </colorScale>
    </cfRule>
  </conditionalFormatting>
  <conditionalFormatting sqref="Q94:U94">
    <cfRule type="colorScale" priority="359">
      <colorScale>
        <cfvo type="min"/>
        <cfvo type="percentile" val="50"/>
        <cfvo type="max"/>
        <color rgb="FFF8696B"/>
        <color rgb="FFFFEB84"/>
        <color rgb="FF63BE7B"/>
      </colorScale>
    </cfRule>
  </conditionalFormatting>
  <conditionalFormatting sqref="Q95:U95">
    <cfRule type="colorScale" priority="358">
      <colorScale>
        <cfvo type="min"/>
        <cfvo type="percentile" val="50"/>
        <cfvo type="max"/>
        <color rgb="FFF8696B"/>
        <color rgb="FFFFEB84"/>
        <color rgb="FF63BE7B"/>
      </colorScale>
    </cfRule>
  </conditionalFormatting>
  <conditionalFormatting sqref="Q96:U96">
    <cfRule type="colorScale" priority="357">
      <colorScale>
        <cfvo type="min"/>
        <cfvo type="percentile" val="50"/>
        <cfvo type="max"/>
        <color rgb="FFF8696B"/>
        <color rgb="FFFFEB84"/>
        <color rgb="FF63BE7B"/>
      </colorScale>
    </cfRule>
  </conditionalFormatting>
  <conditionalFormatting sqref="Q105:U105">
    <cfRule type="colorScale" priority="356">
      <colorScale>
        <cfvo type="min"/>
        <cfvo type="percentile" val="50"/>
        <cfvo type="max"/>
        <color rgb="FFF8696B"/>
        <color rgb="FFFFEB84"/>
        <color rgb="FF63BE7B"/>
      </colorScale>
    </cfRule>
  </conditionalFormatting>
  <conditionalFormatting sqref="Q97:U97">
    <cfRule type="colorScale" priority="355">
      <colorScale>
        <cfvo type="min"/>
        <cfvo type="percentile" val="50"/>
        <cfvo type="max"/>
        <color rgb="FFF8696B"/>
        <color rgb="FFFFEB84"/>
        <color rgb="FF63BE7B"/>
      </colorScale>
    </cfRule>
  </conditionalFormatting>
  <conditionalFormatting sqref="Q117:U117">
    <cfRule type="colorScale" priority="354">
      <colorScale>
        <cfvo type="min"/>
        <cfvo type="percentile" val="50"/>
        <cfvo type="max"/>
        <color rgb="FFF8696B"/>
        <color rgb="FFFFEB84"/>
        <color rgb="FF63BE7B"/>
      </colorScale>
    </cfRule>
  </conditionalFormatting>
  <conditionalFormatting sqref="Q101:U101">
    <cfRule type="colorScale" priority="353">
      <colorScale>
        <cfvo type="min"/>
        <cfvo type="percentile" val="50"/>
        <cfvo type="max"/>
        <color rgb="FFF8696B"/>
        <color rgb="FFFFEB84"/>
        <color rgb="FF63BE7B"/>
      </colorScale>
    </cfRule>
  </conditionalFormatting>
  <conditionalFormatting sqref="Q99:U99">
    <cfRule type="colorScale" priority="352">
      <colorScale>
        <cfvo type="min"/>
        <cfvo type="percentile" val="50"/>
        <cfvo type="max"/>
        <color rgb="FFF8696B"/>
        <color rgb="FFFFEB84"/>
        <color rgb="FF63BE7B"/>
      </colorScale>
    </cfRule>
  </conditionalFormatting>
  <conditionalFormatting sqref="Q100:U100">
    <cfRule type="colorScale" priority="351">
      <colorScale>
        <cfvo type="min"/>
        <cfvo type="percentile" val="50"/>
        <cfvo type="max"/>
        <color rgb="FFF8696B"/>
        <color rgb="FFFFEB84"/>
        <color rgb="FF63BE7B"/>
      </colorScale>
    </cfRule>
  </conditionalFormatting>
  <conditionalFormatting sqref="Q102:U102">
    <cfRule type="colorScale" priority="350">
      <colorScale>
        <cfvo type="min"/>
        <cfvo type="percentile" val="50"/>
        <cfvo type="max"/>
        <color rgb="FFF8696B"/>
        <color rgb="FFFFEB84"/>
        <color rgb="FF63BE7B"/>
      </colorScale>
    </cfRule>
  </conditionalFormatting>
  <conditionalFormatting sqref="Q103:U103">
    <cfRule type="colorScale" priority="349">
      <colorScale>
        <cfvo type="min"/>
        <cfvo type="percentile" val="50"/>
        <cfvo type="max"/>
        <color rgb="FFF8696B"/>
        <color rgb="FFFFEB84"/>
        <color rgb="FF63BE7B"/>
      </colorScale>
    </cfRule>
  </conditionalFormatting>
  <conditionalFormatting sqref="Q104:U104">
    <cfRule type="colorScale" priority="348">
      <colorScale>
        <cfvo type="min"/>
        <cfvo type="percentile" val="50"/>
        <cfvo type="max"/>
        <color rgb="FFF8696B"/>
        <color rgb="FFFFEB84"/>
        <color rgb="FF63BE7B"/>
      </colorScale>
    </cfRule>
  </conditionalFormatting>
  <conditionalFormatting sqref="Q111:U111">
    <cfRule type="colorScale" priority="347">
      <colorScale>
        <cfvo type="min"/>
        <cfvo type="percentile" val="50"/>
        <cfvo type="max"/>
        <color rgb="FFF8696B"/>
        <color rgb="FFFFEB84"/>
        <color rgb="FF63BE7B"/>
      </colorScale>
    </cfRule>
  </conditionalFormatting>
  <conditionalFormatting sqref="Q108:U108">
    <cfRule type="colorScale" priority="346">
      <colorScale>
        <cfvo type="min"/>
        <cfvo type="percentile" val="50"/>
        <cfvo type="max"/>
        <color rgb="FFF8696B"/>
        <color rgb="FFFFEB84"/>
        <color rgb="FF63BE7B"/>
      </colorScale>
    </cfRule>
  </conditionalFormatting>
  <conditionalFormatting sqref="Q106:U106">
    <cfRule type="colorScale" priority="345">
      <colorScale>
        <cfvo type="min"/>
        <cfvo type="percentile" val="50"/>
        <cfvo type="max"/>
        <color rgb="FFF8696B"/>
        <color rgb="FFFFEB84"/>
        <color rgb="FF63BE7B"/>
      </colorScale>
    </cfRule>
  </conditionalFormatting>
  <conditionalFormatting sqref="Q107:U107">
    <cfRule type="colorScale" priority="344">
      <colorScale>
        <cfvo type="min"/>
        <cfvo type="percentile" val="50"/>
        <cfvo type="max"/>
        <color rgb="FFF8696B"/>
        <color rgb="FFFFEB84"/>
        <color rgb="FF63BE7B"/>
      </colorScale>
    </cfRule>
  </conditionalFormatting>
  <conditionalFormatting sqref="Q126:U126">
    <cfRule type="colorScale" priority="343">
      <colorScale>
        <cfvo type="min"/>
        <cfvo type="percentile" val="50"/>
        <cfvo type="max"/>
        <color rgb="FFF8696B"/>
        <color rgb="FFFFEB84"/>
        <color rgb="FF63BE7B"/>
      </colorScale>
    </cfRule>
  </conditionalFormatting>
  <conditionalFormatting sqref="Q113:U113">
    <cfRule type="colorScale" priority="342">
      <colorScale>
        <cfvo type="min"/>
        <cfvo type="percentile" val="50"/>
        <cfvo type="max"/>
        <color rgb="FFF8696B"/>
        <color rgb="FFFFEB84"/>
        <color rgb="FF63BE7B"/>
      </colorScale>
    </cfRule>
  </conditionalFormatting>
  <conditionalFormatting sqref="Q109:U109">
    <cfRule type="colorScale" priority="341">
      <colorScale>
        <cfvo type="min"/>
        <cfvo type="percentile" val="50"/>
        <cfvo type="max"/>
        <color rgb="FFF8696B"/>
        <color rgb="FFFFEB84"/>
        <color rgb="FF63BE7B"/>
      </colorScale>
    </cfRule>
  </conditionalFormatting>
  <conditionalFormatting sqref="Q110:U110">
    <cfRule type="colorScale" priority="339">
      <colorScale>
        <cfvo type="min"/>
        <cfvo type="percentile" val="50"/>
        <cfvo type="max"/>
        <color rgb="FFF8696B"/>
        <color rgb="FFFFEB84"/>
        <color rgb="FF63BE7B"/>
      </colorScale>
    </cfRule>
  </conditionalFormatting>
  <conditionalFormatting sqref="Q115:U115">
    <cfRule type="colorScale" priority="338">
      <colorScale>
        <cfvo type="min"/>
        <cfvo type="percentile" val="50"/>
        <cfvo type="max"/>
        <color rgb="FFF8696B"/>
        <color rgb="FFFFEB84"/>
        <color rgb="FF63BE7B"/>
      </colorScale>
    </cfRule>
  </conditionalFormatting>
  <conditionalFormatting sqref="Q114:U114">
    <cfRule type="colorScale" priority="337">
      <colorScale>
        <cfvo type="min"/>
        <cfvo type="percentile" val="50"/>
        <cfvo type="max"/>
        <color rgb="FFF8696B"/>
        <color rgb="FFFFEB84"/>
        <color rgb="FF63BE7B"/>
      </colorScale>
    </cfRule>
  </conditionalFormatting>
  <conditionalFormatting sqref="Q112:U112">
    <cfRule type="colorScale" priority="336">
      <colorScale>
        <cfvo type="min"/>
        <cfvo type="percentile" val="50"/>
        <cfvo type="max"/>
        <color rgb="FFF8696B"/>
        <color rgb="FFFFEB84"/>
        <color rgb="FF63BE7B"/>
      </colorScale>
    </cfRule>
  </conditionalFormatting>
  <conditionalFormatting sqref="Q116:U116">
    <cfRule type="colorScale" priority="335">
      <colorScale>
        <cfvo type="min"/>
        <cfvo type="percentile" val="50"/>
        <cfvo type="max"/>
        <color rgb="FFF8696B"/>
        <color rgb="FFFFEB84"/>
        <color rgb="FF63BE7B"/>
      </colorScale>
    </cfRule>
  </conditionalFormatting>
  <conditionalFormatting sqref="Q121:U121">
    <cfRule type="colorScale" priority="334">
      <colorScale>
        <cfvo type="min"/>
        <cfvo type="percentile" val="50"/>
        <cfvo type="max"/>
        <color rgb="FFF8696B"/>
        <color rgb="FFFFEB84"/>
        <color rgb="FF63BE7B"/>
      </colorScale>
    </cfRule>
  </conditionalFormatting>
  <conditionalFormatting sqref="Q118:U118">
    <cfRule type="colorScale" priority="333">
      <colorScale>
        <cfvo type="min"/>
        <cfvo type="percentile" val="50"/>
        <cfvo type="max"/>
        <color rgb="FFF8696B"/>
        <color rgb="FFFFEB84"/>
        <color rgb="FF63BE7B"/>
      </colorScale>
    </cfRule>
  </conditionalFormatting>
  <conditionalFormatting sqref="Q119:U119">
    <cfRule type="colorScale" priority="332">
      <colorScale>
        <cfvo type="min"/>
        <cfvo type="percentile" val="50"/>
        <cfvo type="max"/>
        <color rgb="FFF8696B"/>
        <color rgb="FFFFEB84"/>
        <color rgb="FF63BE7B"/>
      </colorScale>
    </cfRule>
  </conditionalFormatting>
  <conditionalFormatting sqref="Q120:U120">
    <cfRule type="colorScale" priority="331">
      <colorScale>
        <cfvo type="min"/>
        <cfvo type="percentile" val="50"/>
        <cfvo type="max"/>
        <color rgb="FFF8696B"/>
        <color rgb="FFFFEB84"/>
        <color rgb="FF63BE7B"/>
      </colorScale>
    </cfRule>
  </conditionalFormatting>
  <conditionalFormatting sqref="Q130:U130">
    <cfRule type="colorScale" priority="330">
      <colorScale>
        <cfvo type="min"/>
        <cfvo type="percentile" val="50"/>
        <cfvo type="max"/>
        <color rgb="FFF8696B"/>
        <color rgb="FFFFEB84"/>
        <color rgb="FF63BE7B"/>
      </colorScale>
    </cfRule>
  </conditionalFormatting>
  <conditionalFormatting sqref="Q123:U123">
    <cfRule type="colorScale" priority="329">
      <colorScale>
        <cfvo type="min"/>
        <cfvo type="percentile" val="50"/>
        <cfvo type="max"/>
        <color rgb="FFF8696B"/>
        <color rgb="FFFFEB84"/>
        <color rgb="FF63BE7B"/>
      </colorScale>
    </cfRule>
  </conditionalFormatting>
  <conditionalFormatting sqref="Q122:U122">
    <cfRule type="colorScale" priority="328">
      <colorScale>
        <cfvo type="min"/>
        <cfvo type="percentile" val="50"/>
        <cfvo type="max"/>
        <color rgb="FFF8696B"/>
        <color rgb="FFFFEB84"/>
        <color rgb="FF63BE7B"/>
      </colorScale>
    </cfRule>
  </conditionalFormatting>
  <conditionalFormatting sqref="Q124:U124">
    <cfRule type="colorScale" priority="327">
      <colorScale>
        <cfvo type="min"/>
        <cfvo type="percentile" val="50"/>
        <cfvo type="max"/>
        <color rgb="FFF8696B"/>
        <color rgb="FFFFEB84"/>
        <color rgb="FF63BE7B"/>
      </colorScale>
    </cfRule>
  </conditionalFormatting>
  <conditionalFormatting sqref="Q125:U125">
    <cfRule type="colorScale" priority="326">
      <colorScale>
        <cfvo type="min"/>
        <cfvo type="percentile" val="50"/>
        <cfvo type="max"/>
        <color rgb="FFF8696B"/>
        <color rgb="FFFFEB84"/>
        <color rgb="FF63BE7B"/>
      </colorScale>
    </cfRule>
  </conditionalFormatting>
  <conditionalFormatting sqref="Q127:U127">
    <cfRule type="colorScale" priority="325">
      <colorScale>
        <cfvo type="min"/>
        <cfvo type="percentile" val="50"/>
        <cfvo type="max"/>
        <color rgb="FFF8696B"/>
        <color rgb="FFFFEB84"/>
        <color rgb="FF63BE7B"/>
      </colorScale>
    </cfRule>
  </conditionalFormatting>
  <conditionalFormatting sqref="Q128:U128">
    <cfRule type="colorScale" priority="324">
      <colorScale>
        <cfvo type="min"/>
        <cfvo type="percentile" val="50"/>
        <cfvo type="max"/>
        <color rgb="FFF8696B"/>
        <color rgb="FFFFEB84"/>
        <color rgb="FF63BE7B"/>
      </colorScale>
    </cfRule>
  </conditionalFormatting>
  <conditionalFormatting sqref="Q129:U129">
    <cfRule type="colorScale" priority="323">
      <colorScale>
        <cfvo type="min"/>
        <cfvo type="percentile" val="50"/>
        <cfvo type="max"/>
        <color rgb="FFF8696B"/>
        <color rgb="FFFFEB84"/>
        <color rgb="FF63BE7B"/>
      </colorScale>
    </cfRule>
  </conditionalFormatting>
  <conditionalFormatting sqref="Q140:U140">
    <cfRule type="colorScale" priority="322">
      <colorScale>
        <cfvo type="min"/>
        <cfvo type="percentile" val="50"/>
        <cfvo type="max"/>
        <color rgb="FFF8696B"/>
        <color rgb="FFFFEB84"/>
        <color rgb="FF63BE7B"/>
      </colorScale>
    </cfRule>
  </conditionalFormatting>
  <conditionalFormatting sqref="Q132:U132">
    <cfRule type="colorScale" priority="321">
      <colorScale>
        <cfvo type="min"/>
        <cfvo type="percentile" val="50"/>
        <cfvo type="max"/>
        <color rgb="FFF8696B"/>
        <color rgb="FFFFEB84"/>
        <color rgb="FF63BE7B"/>
      </colorScale>
    </cfRule>
  </conditionalFormatting>
  <conditionalFormatting sqref="Q131:U131">
    <cfRule type="colorScale" priority="320">
      <colorScale>
        <cfvo type="min"/>
        <cfvo type="percentile" val="50"/>
        <cfvo type="max"/>
        <color rgb="FFF8696B"/>
        <color rgb="FFFFEB84"/>
        <color rgb="FF63BE7B"/>
      </colorScale>
    </cfRule>
  </conditionalFormatting>
  <conditionalFormatting sqref="Q133:U133">
    <cfRule type="colorScale" priority="319">
      <colorScale>
        <cfvo type="min"/>
        <cfvo type="percentile" val="50"/>
        <cfvo type="max"/>
        <color rgb="FFF8696B"/>
        <color rgb="FFFFEB84"/>
        <color rgb="FF63BE7B"/>
      </colorScale>
    </cfRule>
  </conditionalFormatting>
  <conditionalFormatting sqref="Q136:U136">
    <cfRule type="colorScale" priority="318">
      <colorScale>
        <cfvo type="min"/>
        <cfvo type="percentile" val="50"/>
        <cfvo type="max"/>
        <color rgb="FFF8696B"/>
        <color rgb="FFFFEB84"/>
        <color rgb="FF63BE7B"/>
      </colorScale>
    </cfRule>
  </conditionalFormatting>
  <conditionalFormatting sqref="Q137:U137">
    <cfRule type="colorScale" priority="317">
      <colorScale>
        <cfvo type="min"/>
        <cfvo type="percentile" val="50"/>
        <cfvo type="max"/>
        <color rgb="FFF8696B"/>
        <color rgb="FFFFEB84"/>
        <color rgb="FF63BE7B"/>
      </colorScale>
    </cfRule>
  </conditionalFormatting>
  <conditionalFormatting sqref="Q135:U135">
    <cfRule type="colorScale" priority="316">
      <colorScale>
        <cfvo type="min"/>
        <cfvo type="percentile" val="50"/>
        <cfvo type="max"/>
        <color rgb="FFF8696B"/>
        <color rgb="FFFFEB84"/>
        <color rgb="FF63BE7B"/>
      </colorScale>
    </cfRule>
  </conditionalFormatting>
  <conditionalFormatting sqref="Q139:U139">
    <cfRule type="colorScale" priority="315">
      <colorScale>
        <cfvo type="min"/>
        <cfvo type="percentile" val="50"/>
        <cfvo type="max"/>
        <color rgb="FFF8696B"/>
        <color rgb="FFFFEB84"/>
        <color rgb="FF63BE7B"/>
      </colorScale>
    </cfRule>
  </conditionalFormatting>
  <conditionalFormatting sqref="Q138:U138">
    <cfRule type="colorScale" priority="314">
      <colorScale>
        <cfvo type="min"/>
        <cfvo type="percentile" val="50"/>
        <cfvo type="max"/>
        <color rgb="FFF8696B"/>
        <color rgb="FFFFEB84"/>
        <color rgb="FF63BE7B"/>
      </colorScale>
    </cfRule>
  </conditionalFormatting>
  <conditionalFormatting sqref="Q149:U149">
    <cfRule type="colorScale" priority="313">
      <colorScale>
        <cfvo type="min"/>
        <cfvo type="percentile" val="50"/>
        <cfvo type="max"/>
        <color rgb="FFF8696B"/>
        <color rgb="FFFFEB84"/>
        <color rgb="FF63BE7B"/>
      </colorScale>
    </cfRule>
  </conditionalFormatting>
  <conditionalFormatting sqref="Q143:U143">
    <cfRule type="colorScale" priority="312">
      <colorScale>
        <cfvo type="min"/>
        <cfvo type="percentile" val="50"/>
        <cfvo type="max"/>
        <color rgb="FFF8696B"/>
        <color rgb="FFFFEB84"/>
        <color rgb="FF63BE7B"/>
      </colorScale>
    </cfRule>
  </conditionalFormatting>
  <conditionalFormatting sqref="Q142:U142">
    <cfRule type="colorScale" priority="311">
      <colorScale>
        <cfvo type="min"/>
        <cfvo type="percentile" val="50"/>
        <cfvo type="max"/>
        <color rgb="FFF8696B"/>
        <color rgb="FFFFEB84"/>
        <color rgb="FF63BE7B"/>
      </colorScale>
    </cfRule>
  </conditionalFormatting>
  <conditionalFormatting sqref="Q141:U141">
    <cfRule type="colorScale" priority="310">
      <colorScale>
        <cfvo type="min"/>
        <cfvo type="percentile" val="50"/>
        <cfvo type="max"/>
        <color rgb="FFF8696B"/>
        <color rgb="FFFFEB84"/>
        <color rgb="FF63BE7B"/>
      </colorScale>
    </cfRule>
  </conditionalFormatting>
  <conditionalFormatting sqref="Q146:U146">
    <cfRule type="colorScale" priority="309">
      <colorScale>
        <cfvo type="min"/>
        <cfvo type="percentile" val="50"/>
        <cfvo type="max"/>
        <color rgb="FFF8696B"/>
        <color rgb="FFFFEB84"/>
        <color rgb="FF63BE7B"/>
      </colorScale>
    </cfRule>
  </conditionalFormatting>
  <conditionalFormatting sqref="Q144:U144">
    <cfRule type="colorScale" priority="308">
      <colorScale>
        <cfvo type="min"/>
        <cfvo type="percentile" val="50"/>
        <cfvo type="max"/>
        <color rgb="FFF8696B"/>
        <color rgb="FFFFEB84"/>
        <color rgb="FF63BE7B"/>
      </colorScale>
    </cfRule>
  </conditionalFormatting>
  <conditionalFormatting sqref="Q145:U145">
    <cfRule type="colorScale" priority="307">
      <colorScale>
        <cfvo type="min"/>
        <cfvo type="percentile" val="50"/>
        <cfvo type="max"/>
        <color rgb="FFF8696B"/>
        <color rgb="FFFFEB84"/>
        <color rgb="FF63BE7B"/>
      </colorScale>
    </cfRule>
  </conditionalFormatting>
  <conditionalFormatting sqref="Q167:U167">
    <cfRule type="colorScale" priority="306">
      <colorScale>
        <cfvo type="min"/>
        <cfvo type="percentile" val="50"/>
        <cfvo type="max"/>
        <color rgb="FFF8696B"/>
        <color rgb="FFFFEB84"/>
        <color rgb="FF63BE7B"/>
      </colorScale>
    </cfRule>
  </conditionalFormatting>
  <conditionalFormatting sqref="Q236:U236">
    <cfRule type="colorScale" priority="305">
      <colorScale>
        <cfvo type="min"/>
        <cfvo type="percentile" val="50"/>
        <cfvo type="max"/>
        <color rgb="FFF8696B"/>
        <color rgb="FFFFEB84"/>
        <color rgb="FF63BE7B"/>
      </colorScale>
    </cfRule>
  </conditionalFormatting>
  <conditionalFormatting sqref="Q445:U445">
    <cfRule type="colorScale" priority="304">
      <colorScale>
        <cfvo type="min"/>
        <cfvo type="percentile" val="50"/>
        <cfvo type="max"/>
        <color rgb="FFF8696B"/>
        <color rgb="FFFFEB84"/>
        <color rgb="FF63BE7B"/>
      </colorScale>
    </cfRule>
  </conditionalFormatting>
  <conditionalFormatting sqref="Q446:U446">
    <cfRule type="colorScale" priority="303">
      <colorScale>
        <cfvo type="min"/>
        <cfvo type="percentile" val="50"/>
        <cfvo type="max"/>
        <color rgb="FFF8696B"/>
        <color rgb="FFFFEB84"/>
        <color rgb="FF63BE7B"/>
      </colorScale>
    </cfRule>
  </conditionalFormatting>
  <conditionalFormatting sqref="Q434:U434">
    <cfRule type="colorScale" priority="302">
      <colorScale>
        <cfvo type="min"/>
        <cfvo type="percentile" val="50"/>
        <cfvo type="max"/>
        <color rgb="FFF8696B"/>
        <color rgb="FFFFEB84"/>
        <color rgb="FF63BE7B"/>
      </colorScale>
    </cfRule>
  </conditionalFormatting>
  <conditionalFormatting sqref="Q433:U433">
    <cfRule type="colorScale" priority="301">
      <colorScale>
        <cfvo type="min"/>
        <cfvo type="percentile" val="50"/>
        <cfvo type="max"/>
        <color rgb="FFF8696B"/>
        <color rgb="FFFFEB84"/>
        <color rgb="FF63BE7B"/>
      </colorScale>
    </cfRule>
  </conditionalFormatting>
  <conditionalFormatting sqref="Q447:U447">
    <cfRule type="colorScale" priority="300">
      <colorScale>
        <cfvo type="min"/>
        <cfvo type="percentile" val="50"/>
        <cfvo type="max"/>
        <color rgb="FFF8696B"/>
        <color rgb="FFFFEB84"/>
        <color rgb="FF63BE7B"/>
      </colorScale>
    </cfRule>
  </conditionalFormatting>
  <conditionalFormatting sqref="Q448:U448">
    <cfRule type="colorScale" priority="299">
      <colorScale>
        <cfvo type="min"/>
        <cfvo type="percentile" val="50"/>
        <cfvo type="max"/>
        <color rgb="FFF8696B"/>
        <color rgb="FFFFEB84"/>
        <color rgb="FF63BE7B"/>
      </colorScale>
    </cfRule>
  </conditionalFormatting>
  <conditionalFormatting sqref="Q449:U449">
    <cfRule type="colorScale" priority="298">
      <colorScale>
        <cfvo type="min"/>
        <cfvo type="percentile" val="50"/>
        <cfvo type="max"/>
        <color rgb="FFF8696B"/>
        <color rgb="FFFFEB84"/>
        <color rgb="FF63BE7B"/>
      </colorScale>
    </cfRule>
  </conditionalFormatting>
  <conditionalFormatting sqref="Q456:U456">
    <cfRule type="colorScale" priority="297">
      <colorScale>
        <cfvo type="min"/>
        <cfvo type="percentile" val="50"/>
        <cfvo type="max"/>
        <color rgb="FFF8696B"/>
        <color rgb="FFFFEB84"/>
        <color rgb="FF63BE7B"/>
      </colorScale>
    </cfRule>
  </conditionalFormatting>
  <conditionalFormatting sqref="Q452:U452">
    <cfRule type="colorScale" priority="296">
      <colorScale>
        <cfvo type="min"/>
        <cfvo type="percentile" val="50"/>
        <cfvo type="max"/>
        <color rgb="FFF8696B"/>
        <color rgb="FFFFEB84"/>
        <color rgb="FF63BE7B"/>
      </colorScale>
    </cfRule>
  </conditionalFormatting>
  <conditionalFormatting sqref="Q451:U451">
    <cfRule type="colorScale" priority="295">
      <colorScale>
        <cfvo type="min"/>
        <cfvo type="percentile" val="50"/>
        <cfvo type="max"/>
        <color rgb="FFF8696B"/>
        <color rgb="FFFFEB84"/>
        <color rgb="FF63BE7B"/>
      </colorScale>
    </cfRule>
  </conditionalFormatting>
  <conditionalFormatting sqref="Q453:U453">
    <cfRule type="colorScale" priority="294">
      <colorScale>
        <cfvo type="min"/>
        <cfvo type="percentile" val="50"/>
        <cfvo type="max"/>
        <color rgb="FFF8696B"/>
        <color rgb="FFFFEB84"/>
        <color rgb="FF63BE7B"/>
      </colorScale>
    </cfRule>
  </conditionalFormatting>
  <conditionalFormatting sqref="Q454:U454">
    <cfRule type="colorScale" priority="293">
      <colorScale>
        <cfvo type="min"/>
        <cfvo type="percentile" val="50"/>
        <cfvo type="max"/>
        <color rgb="FFF8696B"/>
        <color rgb="FFFFEB84"/>
        <color rgb="FF63BE7B"/>
      </colorScale>
    </cfRule>
  </conditionalFormatting>
  <conditionalFormatting sqref="Q455:U455">
    <cfRule type="colorScale" priority="292">
      <colorScale>
        <cfvo type="min"/>
        <cfvo type="percentile" val="50"/>
        <cfvo type="max"/>
        <color rgb="FFF8696B"/>
        <color rgb="FFFFEB84"/>
        <color rgb="FF63BE7B"/>
      </colorScale>
    </cfRule>
  </conditionalFormatting>
  <conditionalFormatting sqref="Q459:U459">
    <cfRule type="colorScale" priority="291">
      <colorScale>
        <cfvo type="min"/>
        <cfvo type="percentile" val="50"/>
        <cfvo type="max"/>
        <color rgb="FFF8696B"/>
        <color rgb="FFFFEB84"/>
        <color rgb="FF63BE7B"/>
      </colorScale>
    </cfRule>
  </conditionalFormatting>
  <conditionalFormatting sqref="Q458:U458">
    <cfRule type="colorScale" priority="290">
      <colorScale>
        <cfvo type="min"/>
        <cfvo type="percentile" val="50"/>
        <cfvo type="max"/>
        <color rgb="FFF8696B"/>
        <color rgb="FFFFEB84"/>
        <color rgb="FF63BE7B"/>
      </colorScale>
    </cfRule>
  </conditionalFormatting>
  <conditionalFormatting sqref="Q457:U457">
    <cfRule type="colorScale" priority="289">
      <colorScale>
        <cfvo type="min"/>
        <cfvo type="percentile" val="50"/>
        <cfvo type="max"/>
        <color rgb="FFF8696B"/>
        <color rgb="FFFFEB84"/>
        <color rgb="FF63BE7B"/>
      </colorScale>
    </cfRule>
  </conditionalFormatting>
  <conditionalFormatting sqref="Q466:U466">
    <cfRule type="colorScale" priority="288">
      <colorScale>
        <cfvo type="min"/>
        <cfvo type="percentile" val="50"/>
        <cfvo type="max"/>
        <color rgb="FFF8696B"/>
        <color rgb="FFFFEB84"/>
        <color rgb="FF63BE7B"/>
      </colorScale>
    </cfRule>
  </conditionalFormatting>
  <conditionalFormatting sqref="Q462:U462">
    <cfRule type="colorScale" priority="287">
      <colorScale>
        <cfvo type="min"/>
        <cfvo type="percentile" val="50"/>
        <cfvo type="max"/>
        <color rgb="FFF8696B"/>
        <color rgb="FFFFEB84"/>
        <color rgb="FF63BE7B"/>
      </colorScale>
    </cfRule>
  </conditionalFormatting>
  <conditionalFormatting sqref="Q460:U460">
    <cfRule type="colorScale" priority="286">
      <colorScale>
        <cfvo type="min"/>
        <cfvo type="percentile" val="50"/>
        <cfvo type="max"/>
        <color rgb="FFF8696B"/>
        <color rgb="FFFFEB84"/>
        <color rgb="FF63BE7B"/>
      </colorScale>
    </cfRule>
  </conditionalFormatting>
  <conditionalFormatting sqref="Q429:U429">
    <cfRule type="colorScale" priority="285">
      <colorScale>
        <cfvo type="min"/>
        <cfvo type="percentile" val="50"/>
        <cfvo type="max"/>
        <color rgb="FFF8696B"/>
        <color rgb="FFFFEB84"/>
        <color rgb="FF63BE7B"/>
      </colorScale>
    </cfRule>
  </conditionalFormatting>
  <conditionalFormatting sqref="Q430:U430">
    <cfRule type="colorScale" priority="284">
      <colorScale>
        <cfvo type="min"/>
        <cfvo type="percentile" val="50"/>
        <cfvo type="max"/>
        <color rgb="FFF8696B"/>
        <color rgb="FFFFEB84"/>
        <color rgb="FF63BE7B"/>
      </colorScale>
    </cfRule>
  </conditionalFormatting>
  <conditionalFormatting sqref="Q431:U431">
    <cfRule type="colorScale" priority="283">
      <colorScale>
        <cfvo type="min"/>
        <cfvo type="percentile" val="50"/>
        <cfvo type="max"/>
        <color rgb="FFF8696B"/>
        <color rgb="FFFFEB84"/>
        <color rgb="FF63BE7B"/>
      </colorScale>
    </cfRule>
  </conditionalFormatting>
  <conditionalFormatting sqref="Q432:U432">
    <cfRule type="colorScale" priority="282">
      <colorScale>
        <cfvo type="min"/>
        <cfvo type="percentile" val="50"/>
        <cfvo type="max"/>
        <color rgb="FFF8696B"/>
        <color rgb="FFFFEB84"/>
        <color rgb="FF63BE7B"/>
      </colorScale>
    </cfRule>
  </conditionalFormatting>
  <conditionalFormatting sqref="Q461:U461">
    <cfRule type="colorScale" priority="281">
      <colorScale>
        <cfvo type="min"/>
        <cfvo type="percentile" val="50"/>
        <cfvo type="max"/>
        <color rgb="FFF8696B"/>
        <color rgb="FFFFEB84"/>
        <color rgb="FF63BE7B"/>
      </colorScale>
    </cfRule>
  </conditionalFormatting>
  <conditionalFormatting sqref="Q463:U463">
    <cfRule type="colorScale" priority="280">
      <colorScale>
        <cfvo type="min"/>
        <cfvo type="percentile" val="50"/>
        <cfvo type="max"/>
        <color rgb="FFF8696B"/>
        <color rgb="FFFFEB84"/>
        <color rgb="FF63BE7B"/>
      </colorScale>
    </cfRule>
  </conditionalFormatting>
  <conditionalFormatting sqref="Q464:U464">
    <cfRule type="colorScale" priority="279">
      <colorScale>
        <cfvo type="min"/>
        <cfvo type="percentile" val="50"/>
        <cfvo type="max"/>
        <color rgb="FFF8696B"/>
        <color rgb="FFFFEB84"/>
        <color rgb="FF63BE7B"/>
      </colorScale>
    </cfRule>
  </conditionalFormatting>
  <conditionalFormatting sqref="Q465:U465">
    <cfRule type="colorScale" priority="278">
      <colorScale>
        <cfvo type="min"/>
        <cfvo type="percentile" val="50"/>
        <cfvo type="max"/>
        <color rgb="FFF8696B"/>
        <color rgb="FFFFEB84"/>
        <color rgb="FF63BE7B"/>
      </colorScale>
    </cfRule>
  </conditionalFormatting>
  <conditionalFormatting sqref="Q467:U467">
    <cfRule type="colorScale" priority="277">
      <colorScale>
        <cfvo type="min"/>
        <cfvo type="percentile" val="50"/>
        <cfvo type="max"/>
        <color rgb="FFF8696B"/>
        <color rgb="FFFFEB84"/>
        <color rgb="FF63BE7B"/>
      </colorScale>
    </cfRule>
  </conditionalFormatting>
  <conditionalFormatting sqref="Q468:U468">
    <cfRule type="colorScale" priority="276">
      <colorScale>
        <cfvo type="min"/>
        <cfvo type="percentile" val="50"/>
        <cfvo type="max"/>
        <color rgb="FFF8696B"/>
        <color rgb="FFFFEB84"/>
        <color rgb="FF63BE7B"/>
      </colorScale>
    </cfRule>
  </conditionalFormatting>
  <conditionalFormatting sqref="Q469:U469">
    <cfRule type="colorScale" priority="275">
      <colorScale>
        <cfvo type="min"/>
        <cfvo type="percentile" val="50"/>
        <cfvo type="max"/>
        <color rgb="FFF8696B"/>
        <color rgb="FFFFEB84"/>
        <color rgb="FF63BE7B"/>
      </colorScale>
    </cfRule>
  </conditionalFormatting>
  <conditionalFormatting sqref="Q470:U470">
    <cfRule type="colorScale" priority="274">
      <colorScale>
        <cfvo type="min"/>
        <cfvo type="percentile" val="50"/>
        <cfvo type="max"/>
        <color rgb="FFF8696B"/>
        <color rgb="FFFFEB84"/>
        <color rgb="FF63BE7B"/>
      </colorScale>
    </cfRule>
  </conditionalFormatting>
  <conditionalFormatting sqref="Q471:U471">
    <cfRule type="colorScale" priority="273">
      <colorScale>
        <cfvo type="min"/>
        <cfvo type="percentile" val="50"/>
        <cfvo type="max"/>
        <color rgb="FFF8696B"/>
        <color rgb="FFFFEB84"/>
        <color rgb="FF63BE7B"/>
      </colorScale>
    </cfRule>
  </conditionalFormatting>
  <conditionalFormatting sqref="Q472:U472">
    <cfRule type="colorScale" priority="272">
      <colorScale>
        <cfvo type="min"/>
        <cfvo type="percentile" val="50"/>
        <cfvo type="max"/>
        <color rgb="FFF8696B"/>
        <color rgb="FFFFEB84"/>
        <color rgb="FF63BE7B"/>
      </colorScale>
    </cfRule>
  </conditionalFormatting>
  <conditionalFormatting sqref="Q473:U473">
    <cfRule type="colorScale" priority="271">
      <colorScale>
        <cfvo type="min"/>
        <cfvo type="percentile" val="50"/>
        <cfvo type="max"/>
        <color rgb="FFF8696B"/>
        <color rgb="FFFFEB84"/>
        <color rgb="FF63BE7B"/>
      </colorScale>
    </cfRule>
  </conditionalFormatting>
  <conditionalFormatting sqref="Q474:U474">
    <cfRule type="colorScale" priority="270">
      <colorScale>
        <cfvo type="min"/>
        <cfvo type="percentile" val="50"/>
        <cfvo type="max"/>
        <color rgb="FFF8696B"/>
        <color rgb="FFFFEB84"/>
        <color rgb="FF63BE7B"/>
      </colorScale>
    </cfRule>
  </conditionalFormatting>
  <conditionalFormatting sqref="Q475:U475">
    <cfRule type="colorScale" priority="269">
      <colorScale>
        <cfvo type="min"/>
        <cfvo type="percentile" val="50"/>
        <cfvo type="max"/>
        <color rgb="FFF8696B"/>
        <color rgb="FFFFEB84"/>
        <color rgb="FF63BE7B"/>
      </colorScale>
    </cfRule>
  </conditionalFormatting>
  <conditionalFormatting sqref="Q476:U476">
    <cfRule type="colorScale" priority="268">
      <colorScale>
        <cfvo type="min"/>
        <cfvo type="percentile" val="50"/>
        <cfvo type="max"/>
        <color rgb="FFF8696B"/>
        <color rgb="FFFFEB84"/>
        <color rgb="FF63BE7B"/>
      </colorScale>
    </cfRule>
  </conditionalFormatting>
  <conditionalFormatting sqref="Q477:U477">
    <cfRule type="colorScale" priority="267">
      <colorScale>
        <cfvo type="min"/>
        <cfvo type="percentile" val="50"/>
        <cfvo type="max"/>
        <color rgb="FFF8696B"/>
        <color rgb="FFFFEB84"/>
        <color rgb="FF63BE7B"/>
      </colorScale>
    </cfRule>
  </conditionalFormatting>
  <conditionalFormatting sqref="Q478:U478">
    <cfRule type="colorScale" priority="266">
      <colorScale>
        <cfvo type="min"/>
        <cfvo type="percentile" val="50"/>
        <cfvo type="max"/>
        <color rgb="FFF8696B"/>
        <color rgb="FFFFEB84"/>
        <color rgb="FF63BE7B"/>
      </colorScale>
    </cfRule>
  </conditionalFormatting>
  <conditionalFormatting sqref="Q479:U479">
    <cfRule type="colorScale" priority="265">
      <colorScale>
        <cfvo type="min"/>
        <cfvo type="percentile" val="50"/>
        <cfvo type="max"/>
        <color rgb="FFF8696B"/>
        <color rgb="FFFFEB84"/>
        <color rgb="FF63BE7B"/>
      </colorScale>
    </cfRule>
  </conditionalFormatting>
  <conditionalFormatting sqref="Q480:U480">
    <cfRule type="colorScale" priority="264">
      <colorScale>
        <cfvo type="min"/>
        <cfvo type="percentile" val="50"/>
        <cfvo type="max"/>
        <color rgb="FFF8696B"/>
        <color rgb="FFFFEB84"/>
        <color rgb="FF63BE7B"/>
      </colorScale>
    </cfRule>
  </conditionalFormatting>
  <conditionalFormatting sqref="Q481:U481">
    <cfRule type="colorScale" priority="263">
      <colorScale>
        <cfvo type="min"/>
        <cfvo type="percentile" val="50"/>
        <cfvo type="max"/>
        <color rgb="FFF8696B"/>
        <color rgb="FFFFEB84"/>
        <color rgb="FF63BE7B"/>
      </colorScale>
    </cfRule>
  </conditionalFormatting>
  <conditionalFormatting sqref="Q147:U147">
    <cfRule type="colorScale" priority="262">
      <colorScale>
        <cfvo type="min"/>
        <cfvo type="percentile" val="50"/>
        <cfvo type="max"/>
        <color rgb="FFF8696B"/>
        <color rgb="FFFFEB84"/>
        <color rgb="FF63BE7B"/>
      </colorScale>
    </cfRule>
  </conditionalFormatting>
  <conditionalFormatting sqref="Q148:U148">
    <cfRule type="colorScale" priority="261">
      <colorScale>
        <cfvo type="min"/>
        <cfvo type="percentile" val="50"/>
        <cfvo type="max"/>
        <color rgb="FFF8696B"/>
        <color rgb="FFFFEB84"/>
        <color rgb="FF63BE7B"/>
      </colorScale>
    </cfRule>
  </conditionalFormatting>
  <conditionalFormatting sqref="Q150:U150">
    <cfRule type="colorScale" priority="260">
      <colorScale>
        <cfvo type="min"/>
        <cfvo type="percentile" val="50"/>
        <cfvo type="max"/>
        <color rgb="FFF8696B"/>
        <color rgb="FFFFEB84"/>
        <color rgb="FF63BE7B"/>
      </colorScale>
    </cfRule>
  </conditionalFormatting>
  <conditionalFormatting sqref="Q151:U151">
    <cfRule type="colorScale" priority="259">
      <colorScale>
        <cfvo type="min"/>
        <cfvo type="percentile" val="50"/>
        <cfvo type="max"/>
        <color rgb="FFF8696B"/>
        <color rgb="FFFFEB84"/>
        <color rgb="FF63BE7B"/>
      </colorScale>
    </cfRule>
  </conditionalFormatting>
  <conditionalFormatting sqref="Q152:U152">
    <cfRule type="colorScale" priority="258">
      <colorScale>
        <cfvo type="min"/>
        <cfvo type="percentile" val="50"/>
        <cfvo type="max"/>
        <color rgb="FFF8696B"/>
        <color rgb="FFFFEB84"/>
        <color rgb="FF63BE7B"/>
      </colorScale>
    </cfRule>
  </conditionalFormatting>
  <conditionalFormatting sqref="Q185:U185">
    <cfRule type="colorScale" priority="257">
      <colorScale>
        <cfvo type="min"/>
        <cfvo type="percentile" val="50"/>
        <cfvo type="max"/>
        <color rgb="FFF8696B"/>
        <color rgb="FFFFEB84"/>
        <color rgb="FF63BE7B"/>
      </colorScale>
    </cfRule>
  </conditionalFormatting>
  <conditionalFormatting sqref="Q186:U186">
    <cfRule type="colorScale" priority="256">
      <colorScale>
        <cfvo type="min"/>
        <cfvo type="percentile" val="50"/>
        <cfvo type="max"/>
        <color rgb="FFF8696B"/>
        <color rgb="FFFFEB84"/>
        <color rgb="FF63BE7B"/>
      </colorScale>
    </cfRule>
  </conditionalFormatting>
  <conditionalFormatting sqref="Q195:U195">
    <cfRule type="colorScale" priority="255">
      <colorScale>
        <cfvo type="min"/>
        <cfvo type="percentile" val="50"/>
        <cfvo type="max"/>
        <color rgb="FFF8696B"/>
        <color rgb="FFFFEB84"/>
        <color rgb="FF63BE7B"/>
      </colorScale>
    </cfRule>
  </conditionalFormatting>
  <conditionalFormatting sqref="Q183:U183">
    <cfRule type="colorScale" priority="254">
      <colorScale>
        <cfvo type="min"/>
        <cfvo type="percentile" val="50"/>
        <cfvo type="max"/>
        <color rgb="FFF8696B"/>
        <color rgb="FFFFEB84"/>
        <color rgb="FF63BE7B"/>
      </colorScale>
    </cfRule>
  </conditionalFormatting>
  <conditionalFormatting sqref="Q184:U184">
    <cfRule type="colorScale" priority="253">
      <colorScale>
        <cfvo type="min"/>
        <cfvo type="percentile" val="50"/>
        <cfvo type="max"/>
        <color rgb="FFF8696B"/>
        <color rgb="FFFFEB84"/>
        <color rgb="FF63BE7B"/>
      </colorScale>
    </cfRule>
  </conditionalFormatting>
  <conditionalFormatting sqref="Q153:U153">
    <cfRule type="colorScale" priority="252">
      <colorScale>
        <cfvo type="min"/>
        <cfvo type="percentile" val="50"/>
        <cfvo type="max"/>
        <color rgb="FFF8696B"/>
        <color rgb="FFFFEB84"/>
        <color rgb="FF63BE7B"/>
      </colorScale>
    </cfRule>
  </conditionalFormatting>
  <conditionalFormatting sqref="Q154:U154">
    <cfRule type="colorScale" priority="251">
      <colorScale>
        <cfvo type="min"/>
        <cfvo type="percentile" val="50"/>
        <cfvo type="max"/>
        <color rgb="FFF8696B"/>
        <color rgb="FFFFEB84"/>
        <color rgb="FF63BE7B"/>
      </colorScale>
    </cfRule>
  </conditionalFormatting>
  <conditionalFormatting sqref="Q155:U155">
    <cfRule type="colorScale" priority="250">
      <colorScale>
        <cfvo type="min"/>
        <cfvo type="percentile" val="50"/>
        <cfvo type="max"/>
        <color rgb="FFF8696B"/>
        <color rgb="FFFFEB84"/>
        <color rgb="FF63BE7B"/>
      </colorScale>
    </cfRule>
  </conditionalFormatting>
  <conditionalFormatting sqref="Q156:U156">
    <cfRule type="colorScale" priority="249">
      <colorScale>
        <cfvo type="min"/>
        <cfvo type="percentile" val="50"/>
        <cfvo type="max"/>
        <color rgb="FFF8696B"/>
        <color rgb="FFFFEB84"/>
        <color rgb="FF63BE7B"/>
      </colorScale>
    </cfRule>
  </conditionalFormatting>
  <conditionalFormatting sqref="Q157:U157">
    <cfRule type="colorScale" priority="248">
      <colorScale>
        <cfvo type="min"/>
        <cfvo type="percentile" val="50"/>
        <cfvo type="max"/>
        <color rgb="FFF8696B"/>
        <color rgb="FFFFEB84"/>
        <color rgb="FF63BE7B"/>
      </colorScale>
    </cfRule>
  </conditionalFormatting>
  <conditionalFormatting sqref="Q170:U170">
    <cfRule type="colorScale" priority="247">
      <colorScale>
        <cfvo type="min"/>
        <cfvo type="percentile" val="50"/>
        <cfvo type="max"/>
        <color rgb="FFF8696B"/>
        <color rgb="FFFFEB84"/>
        <color rgb="FF63BE7B"/>
      </colorScale>
    </cfRule>
  </conditionalFormatting>
  <conditionalFormatting sqref="Q161:U161">
    <cfRule type="colorScale" priority="246">
      <colorScale>
        <cfvo type="min"/>
        <cfvo type="percentile" val="50"/>
        <cfvo type="max"/>
        <color rgb="FFF8696B"/>
        <color rgb="FFFFEB84"/>
        <color rgb="FF63BE7B"/>
      </colorScale>
    </cfRule>
  </conditionalFormatting>
  <conditionalFormatting sqref="Q159:U159">
    <cfRule type="colorScale" priority="245">
      <colorScale>
        <cfvo type="min"/>
        <cfvo type="percentile" val="50"/>
        <cfvo type="max"/>
        <color rgb="FFF8696B"/>
        <color rgb="FFFFEB84"/>
        <color rgb="FF63BE7B"/>
      </colorScale>
    </cfRule>
  </conditionalFormatting>
  <conditionalFormatting sqref="Q165:U165">
    <cfRule type="colorScale" priority="244">
      <colorScale>
        <cfvo type="min"/>
        <cfvo type="percentile" val="50"/>
        <cfvo type="max"/>
        <color rgb="FFF8696B"/>
        <color rgb="FFFFEB84"/>
        <color rgb="FF63BE7B"/>
      </colorScale>
    </cfRule>
  </conditionalFormatting>
  <conditionalFormatting sqref="Q160:U160">
    <cfRule type="colorScale" priority="243">
      <colorScale>
        <cfvo type="min"/>
        <cfvo type="percentile" val="50"/>
        <cfvo type="max"/>
        <color rgb="FFF8696B"/>
        <color rgb="FFFFEB84"/>
        <color rgb="FF63BE7B"/>
      </colorScale>
    </cfRule>
  </conditionalFormatting>
  <conditionalFormatting sqref="Q158:U158">
    <cfRule type="colorScale" priority="242">
      <colorScale>
        <cfvo type="min"/>
        <cfvo type="percentile" val="50"/>
        <cfvo type="max"/>
        <color rgb="FFF8696B"/>
        <color rgb="FFFFEB84"/>
        <color rgb="FF63BE7B"/>
      </colorScale>
    </cfRule>
  </conditionalFormatting>
  <conditionalFormatting sqref="Q190:U190">
    <cfRule type="colorScale" priority="241">
      <colorScale>
        <cfvo type="min"/>
        <cfvo type="percentile" val="50"/>
        <cfvo type="max"/>
        <color rgb="FFF8696B"/>
        <color rgb="FFFFEB84"/>
        <color rgb="FF63BE7B"/>
      </colorScale>
    </cfRule>
  </conditionalFormatting>
  <conditionalFormatting sqref="Q168:U168">
    <cfRule type="colorScale" priority="240">
      <colorScale>
        <cfvo type="min"/>
        <cfvo type="percentile" val="50"/>
        <cfvo type="max"/>
        <color rgb="FFF8696B"/>
        <color rgb="FFFFEB84"/>
        <color rgb="FF63BE7B"/>
      </colorScale>
    </cfRule>
  </conditionalFormatting>
  <conditionalFormatting sqref="Q163:U163">
    <cfRule type="colorScale" priority="239">
      <colorScale>
        <cfvo type="min"/>
        <cfvo type="percentile" val="50"/>
        <cfvo type="max"/>
        <color rgb="FFF8696B"/>
        <color rgb="FFFFEB84"/>
        <color rgb="FF63BE7B"/>
      </colorScale>
    </cfRule>
  </conditionalFormatting>
  <conditionalFormatting sqref="Q162:U162">
    <cfRule type="colorScale" priority="238">
      <colorScale>
        <cfvo type="min"/>
        <cfvo type="percentile" val="50"/>
        <cfvo type="max"/>
        <color rgb="FFF8696B"/>
        <color rgb="FFFFEB84"/>
        <color rgb="FF63BE7B"/>
      </colorScale>
    </cfRule>
  </conditionalFormatting>
  <conditionalFormatting sqref="Q164:U164">
    <cfRule type="colorScale" priority="237">
      <colorScale>
        <cfvo type="min"/>
        <cfvo type="percentile" val="50"/>
        <cfvo type="max"/>
        <color rgb="FFF8696B"/>
        <color rgb="FFFFEB84"/>
        <color rgb="FF63BE7B"/>
      </colorScale>
    </cfRule>
  </conditionalFormatting>
  <conditionalFormatting sqref="Q175:U175">
    <cfRule type="colorScale" priority="236">
      <colorScale>
        <cfvo type="min"/>
        <cfvo type="percentile" val="50"/>
        <cfvo type="max"/>
        <color rgb="FFF8696B"/>
        <color rgb="FFFFEB84"/>
        <color rgb="FF63BE7B"/>
      </colorScale>
    </cfRule>
  </conditionalFormatting>
  <conditionalFormatting sqref="Q169:U169">
    <cfRule type="colorScale" priority="235">
      <colorScale>
        <cfvo type="min"/>
        <cfvo type="percentile" val="50"/>
        <cfvo type="max"/>
        <color rgb="FFF8696B"/>
        <color rgb="FFFFEB84"/>
        <color rgb="FF63BE7B"/>
      </colorScale>
    </cfRule>
  </conditionalFormatting>
  <conditionalFormatting sqref="Q166:U166">
    <cfRule type="colorScale" priority="234">
      <colorScale>
        <cfvo type="min"/>
        <cfvo type="percentile" val="50"/>
        <cfvo type="max"/>
        <color rgb="FFF8696B"/>
        <color rgb="FFFFEB84"/>
        <color rgb="FF63BE7B"/>
      </colorScale>
    </cfRule>
  </conditionalFormatting>
  <conditionalFormatting sqref="Q173:U173">
    <cfRule type="colorScale" priority="233">
      <colorScale>
        <cfvo type="min"/>
        <cfvo type="percentile" val="50"/>
        <cfvo type="max"/>
        <color rgb="FFF8696B"/>
        <color rgb="FFFFEB84"/>
        <color rgb="FF63BE7B"/>
      </colorScale>
    </cfRule>
  </conditionalFormatting>
  <conditionalFormatting sqref="Q172:U172">
    <cfRule type="colorScale" priority="232">
      <colorScale>
        <cfvo type="min"/>
        <cfvo type="percentile" val="50"/>
        <cfvo type="max"/>
        <color rgb="FFF8696B"/>
        <color rgb="FFFFEB84"/>
        <color rgb="FF63BE7B"/>
      </colorScale>
    </cfRule>
  </conditionalFormatting>
  <conditionalFormatting sqref="Q171:U171">
    <cfRule type="colorScale" priority="231">
      <colorScale>
        <cfvo type="min"/>
        <cfvo type="percentile" val="50"/>
        <cfvo type="max"/>
        <color rgb="FFF8696B"/>
        <color rgb="FFFFEB84"/>
        <color rgb="FF63BE7B"/>
      </colorScale>
    </cfRule>
  </conditionalFormatting>
  <conditionalFormatting sqref="Q174:U174">
    <cfRule type="colorScale" priority="230">
      <colorScale>
        <cfvo type="min"/>
        <cfvo type="percentile" val="50"/>
        <cfvo type="max"/>
        <color rgb="FFF8696B"/>
        <color rgb="FFFFEB84"/>
        <color rgb="FF63BE7B"/>
      </colorScale>
    </cfRule>
  </conditionalFormatting>
  <conditionalFormatting sqref="Q372:U372">
    <cfRule type="colorScale" priority="229">
      <colorScale>
        <cfvo type="min"/>
        <cfvo type="percentile" val="50"/>
        <cfvo type="max"/>
        <color rgb="FFF8696B"/>
        <color rgb="FFFFEB84"/>
        <color rgb="FF63BE7B"/>
      </colorScale>
    </cfRule>
  </conditionalFormatting>
  <conditionalFormatting sqref="Q366:U366">
    <cfRule type="colorScale" priority="228">
      <colorScale>
        <cfvo type="min"/>
        <cfvo type="percentile" val="50"/>
        <cfvo type="max"/>
        <color rgb="FFF8696B"/>
        <color rgb="FFFFEB84"/>
        <color rgb="FF63BE7B"/>
      </colorScale>
    </cfRule>
  </conditionalFormatting>
  <conditionalFormatting sqref="Q369:U369">
    <cfRule type="colorScale" priority="227">
      <colorScale>
        <cfvo type="min"/>
        <cfvo type="percentile" val="50"/>
        <cfvo type="max"/>
        <color rgb="FFF8696B"/>
        <color rgb="FFFFEB84"/>
        <color rgb="FF63BE7B"/>
      </colorScale>
    </cfRule>
  </conditionalFormatting>
  <conditionalFormatting sqref="Q367:U367">
    <cfRule type="colorScale" priority="226">
      <colorScale>
        <cfvo type="min"/>
        <cfvo type="percentile" val="50"/>
        <cfvo type="max"/>
        <color rgb="FFF8696B"/>
        <color rgb="FFFFEB84"/>
        <color rgb="FF63BE7B"/>
      </colorScale>
    </cfRule>
  </conditionalFormatting>
  <conditionalFormatting sqref="Q368:U368">
    <cfRule type="colorScale" priority="225">
      <colorScale>
        <cfvo type="min"/>
        <cfvo type="percentile" val="50"/>
        <cfvo type="max"/>
        <color rgb="FFF8696B"/>
        <color rgb="FFFFEB84"/>
        <color rgb="FF63BE7B"/>
      </colorScale>
    </cfRule>
  </conditionalFormatting>
  <conditionalFormatting sqref="Q370:U370">
    <cfRule type="colorScale" priority="224">
      <colorScale>
        <cfvo type="min"/>
        <cfvo type="percentile" val="50"/>
        <cfvo type="max"/>
        <color rgb="FFF8696B"/>
        <color rgb="FFFFEB84"/>
        <color rgb="FF63BE7B"/>
      </colorScale>
    </cfRule>
  </conditionalFormatting>
  <conditionalFormatting sqref="Q371:U371">
    <cfRule type="colorScale" priority="223">
      <colorScale>
        <cfvo type="min"/>
        <cfvo type="percentile" val="50"/>
        <cfvo type="max"/>
        <color rgb="FFF8696B"/>
        <color rgb="FFFFEB84"/>
        <color rgb="FF63BE7B"/>
      </colorScale>
    </cfRule>
  </conditionalFormatting>
  <conditionalFormatting sqref="Q374:U374">
    <cfRule type="colorScale" priority="222">
      <colorScale>
        <cfvo type="min"/>
        <cfvo type="percentile" val="50"/>
        <cfvo type="max"/>
        <color rgb="FFF8696B"/>
        <color rgb="FFFFEB84"/>
        <color rgb="FF63BE7B"/>
      </colorScale>
    </cfRule>
  </conditionalFormatting>
  <conditionalFormatting sqref="Q375:U375">
    <cfRule type="colorScale" priority="221">
      <colorScale>
        <cfvo type="min"/>
        <cfvo type="percentile" val="50"/>
        <cfvo type="max"/>
        <color rgb="FFF8696B"/>
        <color rgb="FFFFEB84"/>
        <color rgb="FF63BE7B"/>
      </colorScale>
    </cfRule>
  </conditionalFormatting>
  <conditionalFormatting sqref="Q380:U380">
    <cfRule type="colorScale" priority="220">
      <colorScale>
        <cfvo type="min"/>
        <cfvo type="percentile" val="50"/>
        <cfvo type="max"/>
        <color rgb="FFF8696B"/>
        <color rgb="FFFFEB84"/>
        <color rgb="FF63BE7B"/>
      </colorScale>
    </cfRule>
  </conditionalFormatting>
  <conditionalFormatting sqref="Q376:U376">
    <cfRule type="colorScale" priority="219">
      <colorScale>
        <cfvo type="min"/>
        <cfvo type="percentile" val="50"/>
        <cfvo type="max"/>
        <color rgb="FFF8696B"/>
        <color rgb="FFFFEB84"/>
        <color rgb="FF63BE7B"/>
      </colorScale>
    </cfRule>
  </conditionalFormatting>
  <conditionalFormatting sqref="Q377:U377">
    <cfRule type="colorScale" priority="218">
      <colorScale>
        <cfvo type="min"/>
        <cfvo type="percentile" val="50"/>
        <cfvo type="max"/>
        <color rgb="FFF8696B"/>
        <color rgb="FFFFEB84"/>
        <color rgb="FF63BE7B"/>
      </colorScale>
    </cfRule>
  </conditionalFormatting>
  <conditionalFormatting sqref="Q378:U378">
    <cfRule type="colorScale" priority="217">
      <colorScale>
        <cfvo type="min"/>
        <cfvo type="percentile" val="50"/>
        <cfvo type="max"/>
        <color rgb="FFF8696B"/>
        <color rgb="FFFFEB84"/>
        <color rgb="FF63BE7B"/>
      </colorScale>
    </cfRule>
  </conditionalFormatting>
  <conditionalFormatting sqref="Q379:U379">
    <cfRule type="colorScale" priority="216">
      <colorScale>
        <cfvo type="min"/>
        <cfvo type="percentile" val="50"/>
        <cfvo type="max"/>
        <color rgb="FFF8696B"/>
        <color rgb="FFFFEB84"/>
        <color rgb="FF63BE7B"/>
      </colorScale>
    </cfRule>
  </conditionalFormatting>
  <conditionalFormatting sqref="Q353:U353">
    <cfRule type="colorScale" priority="215">
      <colorScale>
        <cfvo type="min"/>
        <cfvo type="percentile" val="50"/>
        <cfvo type="max"/>
        <color rgb="FFF8696B"/>
        <color rgb="FFFFEB84"/>
        <color rgb="FF63BE7B"/>
      </colorScale>
    </cfRule>
  </conditionalFormatting>
  <conditionalFormatting sqref="Q355:U355">
    <cfRule type="colorScale" priority="214">
      <colorScale>
        <cfvo type="min"/>
        <cfvo type="percentile" val="50"/>
        <cfvo type="max"/>
        <color rgb="FFF8696B"/>
        <color rgb="FFFFEB84"/>
        <color rgb="FF63BE7B"/>
      </colorScale>
    </cfRule>
  </conditionalFormatting>
  <conditionalFormatting sqref="Q360:U360">
    <cfRule type="colorScale" priority="213">
      <colorScale>
        <cfvo type="min"/>
        <cfvo type="percentile" val="50"/>
        <cfvo type="max"/>
        <color rgb="FFF8696B"/>
        <color rgb="FFFFEB84"/>
        <color rgb="FF63BE7B"/>
      </colorScale>
    </cfRule>
  </conditionalFormatting>
  <conditionalFormatting sqref="Q354:U354">
    <cfRule type="colorScale" priority="212">
      <colorScale>
        <cfvo type="min"/>
        <cfvo type="percentile" val="50"/>
        <cfvo type="max"/>
        <color rgb="FFF8696B"/>
        <color rgb="FFFFEB84"/>
        <color rgb="FF63BE7B"/>
      </colorScale>
    </cfRule>
  </conditionalFormatting>
  <conditionalFormatting sqref="Q351:U351">
    <cfRule type="colorScale" priority="211">
      <colorScale>
        <cfvo type="min"/>
        <cfvo type="percentile" val="50"/>
        <cfvo type="max"/>
        <color rgb="FFF8696B"/>
        <color rgb="FFFFEB84"/>
        <color rgb="FF63BE7B"/>
      </colorScale>
    </cfRule>
  </conditionalFormatting>
  <conditionalFormatting sqref="Q352:U352">
    <cfRule type="colorScale" priority="210">
      <colorScale>
        <cfvo type="min"/>
        <cfvo type="percentile" val="50"/>
        <cfvo type="max"/>
        <color rgb="FFF8696B"/>
        <color rgb="FFFFEB84"/>
        <color rgb="FF63BE7B"/>
      </colorScale>
    </cfRule>
  </conditionalFormatting>
  <conditionalFormatting sqref="Q356:U356">
    <cfRule type="colorScale" priority="209">
      <colorScale>
        <cfvo type="min"/>
        <cfvo type="percentile" val="50"/>
        <cfvo type="max"/>
        <color rgb="FFF8696B"/>
        <color rgb="FFFFEB84"/>
        <color rgb="FF63BE7B"/>
      </colorScale>
    </cfRule>
  </conditionalFormatting>
  <conditionalFormatting sqref="Q358:U358">
    <cfRule type="colorScale" priority="208">
      <colorScale>
        <cfvo type="min"/>
        <cfvo type="percentile" val="50"/>
        <cfvo type="max"/>
        <color rgb="FFF8696B"/>
        <color rgb="FFFFEB84"/>
        <color rgb="FF63BE7B"/>
      </colorScale>
    </cfRule>
  </conditionalFormatting>
  <conditionalFormatting sqref="Q357:U357">
    <cfRule type="colorScale" priority="207">
      <colorScale>
        <cfvo type="min"/>
        <cfvo type="percentile" val="50"/>
        <cfvo type="max"/>
        <color rgb="FFF8696B"/>
        <color rgb="FFFFEB84"/>
        <color rgb="FF63BE7B"/>
      </colorScale>
    </cfRule>
  </conditionalFormatting>
  <conditionalFormatting sqref="Q359:U359">
    <cfRule type="colorScale" priority="206">
      <colorScale>
        <cfvo type="min"/>
        <cfvo type="percentile" val="50"/>
        <cfvo type="max"/>
        <color rgb="FFF8696B"/>
        <color rgb="FFFFEB84"/>
        <color rgb="FF63BE7B"/>
      </colorScale>
    </cfRule>
  </conditionalFormatting>
  <conditionalFormatting sqref="Q361:U361">
    <cfRule type="colorScale" priority="205">
      <colorScale>
        <cfvo type="min"/>
        <cfvo type="percentile" val="50"/>
        <cfvo type="max"/>
        <color rgb="FFF8696B"/>
        <color rgb="FFFFEB84"/>
        <color rgb="FF63BE7B"/>
      </colorScale>
    </cfRule>
  </conditionalFormatting>
  <conditionalFormatting sqref="Q362:U362">
    <cfRule type="colorScale" priority="204">
      <colorScale>
        <cfvo type="min"/>
        <cfvo type="percentile" val="50"/>
        <cfvo type="max"/>
        <color rgb="FFF8696B"/>
        <color rgb="FFFFEB84"/>
        <color rgb="FF63BE7B"/>
      </colorScale>
    </cfRule>
  </conditionalFormatting>
  <conditionalFormatting sqref="Q363:U363">
    <cfRule type="colorScale" priority="203">
      <colorScale>
        <cfvo type="min"/>
        <cfvo type="percentile" val="50"/>
        <cfvo type="max"/>
        <color rgb="FFF8696B"/>
        <color rgb="FFFFEB84"/>
        <color rgb="FF63BE7B"/>
      </colorScale>
    </cfRule>
  </conditionalFormatting>
  <conditionalFormatting sqref="Q364:U364">
    <cfRule type="colorScale" priority="202">
      <colorScale>
        <cfvo type="min"/>
        <cfvo type="percentile" val="50"/>
        <cfvo type="max"/>
        <color rgb="FFF8696B"/>
        <color rgb="FFFFEB84"/>
        <color rgb="FF63BE7B"/>
      </colorScale>
    </cfRule>
  </conditionalFormatting>
  <conditionalFormatting sqref="Q365:U365">
    <cfRule type="colorScale" priority="201">
      <colorScale>
        <cfvo type="min"/>
        <cfvo type="percentile" val="50"/>
        <cfvo type="max"/>
        <color rgb="FFF8696B"/>
        <color rgb="FFFFEB84"/>
        <color rgb="FF63BE7B"/>
      </colorScale>
    </cfRule>
  </conditionalFormatting>
  <conditionalFormatting sqref="Q381:U381">
    <cfRule type="colorScale" priority="200">
      <colorScale>
        <cfvo type="min"/>
        <cfvo type="percentile" val="50"/>
        <cfvo type="max"/>
        <color rgb="FFF8696B"/>
        <color rgb="FFFFEB84"/>
        <color rgb="FF63BE7B"/>
      </colorScale>
    </cfRule>
  </conditionalFormatting>
  <conditionalFormatting sqref="Q399:U399">
    <cfRule type="colorScale" priority="199">
      <colorScale>
        <cfvo type="min"/>
        <cfvo type="percentile" val="50"/>
        <cfvo type="max"/>
        <color rgb="FFF8696B"/>
        <color rgb="FFFFEB84"/>
        <color rgb="FF63BE7B"/>
      </colorScale>
    </cfRule>
  </conditionalFormatting>
  <conditionalFormatting sqref="Q350:U350">
    <cfRule type="colorScale" priority="198">
      <colorScale>
        <cfvo type="min"/>
        <cfvo type="percentile" val="50"/>
        <cfvo type="max"/>
        <color rgb="FFF8696B"/>
        <color rgb="FFFFEB84"/>
        <color rgb="FF63BE7B"/>
      </colorScale>
    </cfRule>
  </conditionalFormatting>
  <conditionalFormatting sqref="Q389:U389">
    <cfRule type="colorScale" priority="197">
      <colorScale>
        <cfvo type="min"/>
        <cfvo type="percentile" val="50"/>
        <cfvo type="max"/>
        <color rgb="FFF8696B"/>
        <color rgb="FFFFEB84"/>
        <color rgb="FF63BE7B"/>
      </colorScale>
    </cfRule>
  </conditionalFormatting>
  <conditionalFormatting sqref="Q384:U384">
    <cfRule type="colorScale" priority="196">
      <colorScale>
        <cfvo type="min"/>
        <cfvo type="percentile" val="50"/>
        <cfvo type="max"/>
        <color rgb="FFF8696B"/>
        <color rgb="FFFFEB84"/>
        <color rgb="FF63BE7B"/>
      </colorScale>
    </cfRule>
  </conditionalFormatting>
  <conditionalFormatting sqref="Q383:U383">
    <cfRule type="colorScale" priority="195">
      <colorScale>
        <cfvo type="min"/>
        <cfvo type="percentile" val="50"/>
        <cfvo type="max"/>
        <color rgb="FFF8696B"/>
        <color rgb="FFFFEB84"/>
        <color rgb="FF63BE7B"/>
      </colorScale>
    </cfRule>
  </conditionalFormatting>
  <conditionalFormatting sqref="Q382:U382">
    <cfRule type="colorScale" priority="194">
      <colorScale>
        <cfvo type="min"/>
        <cfvo type="percentile" val="50"/>
        <cfvo type="max"/>
        <color rgb="FFF8696B"/>
        <color rgb="FFFFEB84"/>
        <color rgb="FF63BE7B"/>
      </colorScale>
    </cfRule>
  </conditionalFormatting>
  <conditionalFormatting sqref="Q387:U387">
    <cfRule type="colorScale" priority="193">
      <colorScale>
        <cfvo type="min"/>
        <cfvo type="percentile" val="50"/>
        <cfvo type="max"/>
        <color rgb="FFF8696B"/>
        <color rgb="FFFFEB84"/>
        <color rgb="FF63BE7B"/>
      </colorScale>
    </cfRule>
  </conditionalFormatting>
  <conditionalFormatting sqref="Q385:U385">
    <cfRule type="colorScale" priority="192">
      <colorScale>
        <cfvo type="min"/>
        <cfvo type="percentile" val="50"/>
        <cfvo type="max"/>
        <color rgb="FFF8696B"/>
        <color rgb="FFFFEB84"/>
        <color rgb="FF63BE7B"/>
      </colorScale>
    </cfRule>
  </conditionalFormatting>
  <conditionalFormatting sqref="Q386:U386">
    <cfRule type="colorScale" priority="191">
      <colorScale>
        <cfvo type="min"/>
        <cfvo type="percentile" val="50"/>
        <cfvo type="max"/>
        <color rgb="FFF8696B"/>
        <color rgb="FFFFEB84"/>
        <color rgb="FF63BE7B"/>
      </colorScale>
    </cfRule>
  </conditionalFormatting>
  <conditionalFormatting sqref="Q388:U388">
    <cfRule type="colorScale" priority="190">
      <colorScale>
        <cfvo type="min"/>
        <cfvo type="percentile" val="50"/>
        <cfvo type="max"/>
        <color rgb="FFF8696B"/>
        <color rgb="FFFFEB84"/>
        <color rgb="FF63BE7B"/>
      </colorScale>
    </cfRule>
  </conditionalFormatting>
  <conditionalFormatting sqref="Q320:U320">
    <cfRule type="colorScale" priority="189">
      <colorScale>
        <cfvo type="min"/>
        <cfvo type="percentile" val="50"/>
        <cfvo type="max"/>
        <color rgb="FFF8696B"/>
        <color rgb="FFFFEB84"/>
        <color rgb="FF63BE7B"/>
      </colorScale>
    </cfRule>
  </conditionalFormatting>
  <conditionalFormatting sqref="Q324:U324">
    <cfRule type="colorScale" priority="188">
      <colorScale>
        <cfvo type="min"/>
        <cfvo type="percentile" val="50"/>
        <cfvo type="max"/>
        <color rgb="FFF8696B"/>
        <color rgb="FFFFEB84"/>
        <color rgb="FF63BE7B"/>
      </colorScale>
    </cfRule>
  </conditionalFormatting>
  <conditionalFormatting sqref="Q327:U327">
    <cfRule type="colorScale" priority="187">
      <colorScale>
        <cfvo type="min"/>
        <cfvo type="percentile" val="50"/>
        <cfvo type="max"/>
        <color rgb="FFF8696B"/>
        <color rgb="FFFFEB84"/>
        <color rgb="FF63BE7B"/>
      </colorScale>
    </cfRule>
  </conditionalFormatting>
  <conditionalFormatting sqref="Q322:U322">
    <cfRule type="colorScale" priority="186">
      <colorScale>
        <cfvo type="min"/>
        <cfvo type="percentile" val="50"/>
        <cfvo type="max"/>
        <color rgb="FFF8696B"/>
        <color rgb="FFFFEB84"/>
        <color rgb="FF63BE7B"/>
      </colorScale>
    </cfRule>
  </conditionalFormatting>
  <conditionalFormatting sqref="Q321:U321">
    <cfRule type="colorScale" priority="185">
      <colorScale>
        <cfvo type="min"/>
        <cfvo type="percentile" val="50"/>
        <cfvo type="max"/>
        <color rgb="FFF8696B"/>
        <color rgb="FFFFEB84"/>
        <color rgb="FF63BE7B"/>
      </colorScale>
    </cfRule>
  </conditionalFormatting>
  <conditionalFormatting sqref="Q317:U317">
    <cfRule type="colorScale" priority="184">
      <colorScale>
        <cfvo type="min"/>
        <cfvo type="percentile" val="50"/>
        <cfvo type="max"/>
        <color rgb="FFF8696B"/>
        <color rgb="FFFFEB84"/>
        <color rgb="FF63BE7B"/>
      </colorScale>
    </cfRule>
  </conditionalFormatting>
  <conditionalFormatting sqref="Q318:U318">
    <cfRule type="colorScale" priority="183">
      <colorScale>
        <cfvo type="min"/>
        <cfvo type="percentile" val="50"/>
        <cfvo type="max"/>
        <color rgb="FFF8696B"/>
        <color rgb="FFFFEB84"/>
        <color rgb="FF63BE7B"/>
      </colorScale>
    </cfRule>
  </conditionalFormatting>
  <conditionalFormatting sqref="Q323:U323">
    <cfRule type="colorScale" priority="182">
      <colorScale>
        <cfvo type="min"/>
        <cfvo type="percentile" val="50"/>
        <cfvo type="max"/>
        <color rgb="FFF8696B"/>
        <color rgb="FFFFEB84"/>
        <color rgb="FF63BE7B"/>
      </colorScale>
    </cfRule>
  </conditionalFormatting>
  <conditionalFormatting sqref="Q319:U319">
    <cfRule type="colorScale" priority="181">
      <colorScale>
        <cfvo type="min"/>
        <cfvo type="percentile" val="50"/>
        <cfvo type="max"/>
        <color rgb="FFF8696B"/>
        <color rgb="FFFFEB84"/>
        <color rgb="FF63BE7B"/>
      </colorScale>
    </cfRule>
  </conditionalFormatting>
  <conditionalFormatting sqref="Q325:U325">
    <cfRule type="colorScale" priority="180">
      <colorScale>
        <cfvo type="min"/>
        <cfvo type="percentile" val="50"/>
        <cfvo type="max"/>
        <color rgb="FFF8696B"/>
        <color rgb="FFFFEB84"/>
        <color rgb="FF63BE7B"/>
      </colorScale>
    </cfRule>
  </conditionalFormatting>
  <conditionalFormatting sqref="Q326:U326">
    <cfRule type="colorScale" priority="179">
      <colorScale>
        <cfvo type="min"/>
        <cfvo type="percentile" val="50"/>
        <cfvo type="max"/>
        <color rgb="FFF8696B"/>
        <color rgb="FFFFEB84"/>
        <color rgb="FF63BE7B"/>
      </colorScale>
    </cfRule>
  </conditionalFormatting>
  <conditionalFormatting sqref="Q330:U330">
    <cfRule type="colorScale" priority="178">
      <colorScale>
        <cfvo type="min"/>
        <cfvo type="percentile" val="50"/>
        <cfvo type="max"/>
        <color rgb="FFF8696B"/>
        <color rgb="FFFFEB84"/>
        <color rgb="FF63BE7B"/>
      </colorScale>
    </cfRule>
  </conditionalFormatting>
  <conditionalFormatting sqref="Q393:U393">
    <cfRule type="colorScale" priority="177">
      <colorScale>
        <cfvo type="min"/>
        <cfvo type="percentile" val="50"/>
        <cfvo type="max"/>
        <color rgb="FFF8696B"/>
        <color rgb="FFFFEB84"/>
        <color rgb="FF63BE7B"/>
      </colorScale>
    </cfRule>
  </conditionalFormatting>
  <conditionalFormatting sqref="Q341:U341">
    <cfRule type="colorScale" priority="176">
      <colorScale>
        <cfvo type="min"/>
        <cfvo type="percentile" val="50"/>
        <cfvo type="max"/>
        <color rgb="FFF8696B"/>
        <color rgb="FFFFEB84"/>
        <color rgb="FF63BE7B"/>
      </colorScale>
    </cfRule>
  </conditionalFormatting>
  <conditionalFormatting sqref="Q339:U339">
    <cfRule type="colorScale" priority="175">
      <colorScale>
        <cfvo type="min"/>
        <cfvo type="percentile" val="50"/>
        <cfvo type="max"/>
        <color rgb="FFF8696B"/>
        <color rgb="FFFFEB84"/>
        <color rgb="FF63BE7B"/>
      </colorScale>
    </cfRule>
  </conditionalFormatting>
  <conditionalFormatting sqref="Q340:U340">
    <cfRule type="colorScale" priority="174">
      <colorScale>
        <cfvo type="min"/>
        <cfvo type="percentile" val="50"/>
        <cfvo type="max"/>
        <color rgb="FFF8696B"/>
        <color rgb="FFFFEB84"/>
        <color rgb="FF63BE7B"/>
      </colorScale>
    </cfRule>
  </conditionalFormatting>
  <conditionalFormatting sqref="Q338:U338">
    <cfRule type="colorScale" priority="173">
      <colorScale>
        <cfvo type="min"/>
        <cfvo type="percentile" val="50"/>
        <cfvo type="max"/>
        <color rgb="FFF8696B"/>
        <color rgb="FFFFEB84"/>
        <color rgb="FF63BE7B"/>
      </colorScale>
    </cfRule>
  </conditionalFormatting>
  <conditionalFormatting sqref="Q345:U345">
    <cfRule type="colorScale" priority="172">
      <colorScale>
        <cfvo type="min"/>
        <cfvo type="percentile" val="50"/>
        <cfvo type="max"/>
        <color rgb="FFF8696B"/>
        <color rgb="FFFFEB84"/>
        <color rgb="FF63BE7B"/>
      </colorScale>
    </cfRule>
  </conditionalFormatting>
  <conditionalFormatting sqref="Q343:U343">
    <cfRule type="colorScale" priority="171">
      <colorScale>
        <cfvo type="min"/>
        <cfvo type="percentile" val="50"/>
        <cfvo type="max"/>
        <color rgb="FFF8696B"/>
        <color rgb="FFFFEB84"/>
        <color rgb="FF63BE7B"/>
      </colorScale>
    </cfRule>
  </conditionalFormatting>
  <conditionalFormatting sqref="Q342:U342">
    <cfRule type="colorScale" priority="170">
      <colorScale>
        <cfvo type="min"/>
        <cfvo type="percentile" val="50"/>
        <cfvo type="max"/>
        <color rgb="FFF8696B"/>
        <color rgb="FFFFEB84"/>
        <color rgb="FF63BE7B"/>
      </colorScale>
    </cfRule>
  </conditionalFormatting>
  <conditionalFormatting sqref="Q344:U344">
    <cfRule type="colorScale" priority="169">
      <colorScale>
        <cfvo type="min"/>
        <cfvo type="percentile" val="50"/>
        <cfvo type="max"/>
        <color rgb="FFF8696B"/>
        <color rgb="FFFFEB84"/>
        <color rgb="FF63BE7B"/>
      </colorScale>
    </cfRule>
  </conditionalFormatting>
  <conditionalFormatting sqref="Q346:U346">
    <cfRule type="colorScale" priority="168">
      <colorScale>
        <cfvo type="min"/>
        <cfvo type="percentile" val="50"/>
        <cfvo type="max"/>
        <color rgb="FFF8696B"/>
        <color rgb="FFFFEB84"/>
        <color rgb="FF63BE7B"/>
      </colorScale>
    </cfRule>
  </conditionalFormatting>
  <conditionalFormatting sqref="Q347:U347">
    <cfRule type="colorScale" priority="167">
      <colorScale>
        <cfvo type="min"/>
        <cfvo type="percentile" val="50"/>
        <cfvo type="max"/>
        <color rgb="FFF8696B"/>
        <color rgb="FFFFEB84"/>
        <color rgb="FF63BE7B"/>
      </colorScale>
    </cfRule>
  </conditionalFormatting>
  <conditionalFormatting sqref="Q348:U348">
    <cfRule type="colorScale" priority="166">
      <colorScale>
        <cfvo type="min"/>
        <cfvo type="percentile" val="50"/>
        <cfvo type="max"/>
        <color rgb="FFF8696B"/>
        <color rgb="FFFFEB84"/>
        <color rgb="FF63BE7B"/>
      </colorScale>
    </cfRule>
  </conditionalFormatting>
  <conditionalFormatting sqref="Q349:U349">
    <cfRule type="colorScale" priority="165">
      <colorScale>
        <cfvo type="min"/>
        <cfvo type="percentile" val="50"/>
        <cfvo type="max"/>
        <color rgb="FFF8696B"/>
        <color rgb="FFFFEB84"/>
        <color rgb="FF63BE7B"/>
      </colorScale>
    </cfRule>
  </conditionalFormatting>
  <conditionalFormatting sqref="Q390:U390">
    <cfRule type="colorScale" priority="164">
      <colorScale>
        <cfvo type="min"/>
        <cfvo type="percentile" val="50"/>
        <cfvo type="max"/>
        <color rgb="FFF8696B"/>
        <color rgb="FFFFEB84"/>
        <color rgb="FF63BE7B"/>
      </colorScale>
    </cfRule>
  </conditionalFormatting>
  <conditionalFormatting sqref="Q391:U391">
    <cfRule type="colorScale" priority="163">
      <colorScale>
        <cfvo type="min"/>
        <cfvo type="percentile" val="50"/>
        <cfvo type="max"/>
        <color rgb="FFF8696B"/>
        <color rgb="FFFFEB84"/>
        <color rgb="FF63BE7B"/>
      </colorScale>
    </cfRule>
  </conditionalFormatting>
  <conditionalFormatting sqref="Q176:U176">
    <cfRule type="colorScale" priority="162">
      <colorScale>
        <cfvo type="min"/>
        <cfvo type="percentile" val="50"/>
        <cfvo type="max"/>
        <color rgb="FFF8696B"/>
        <color rgb="FFFFEB84"/>
        <color rgb="FF63BE7B"/>
      </colorScale>
    </cfRule>
  </conditionalFormatting>
  <conditionalFormatting sqref="Q181:U181">
    <cfRule type="colorScale" priority="161">
      <colorScale>
        <cfvo type="min"/>
        <cfvo type="percentile" val="50"/>
        <cfvo type="max"/>
        <color rgb="FFF8696B"/>
        <color rgb="FFFFEB84"/>
        <color rgb="FF63BE7B"/>
      </colorScale>
    </cfRule>
  </conditionalFormatting>
  <conditionalFormatting sqref="Q198:U198">
    <cfRule type="colorScale" priority="160">
      <colorScale>
        <cfvo type="min"/>
        <cfvo type="percentile" val="50"/>
        <cfvo type="max"/>
        <color rgb="FFF8696B"/>
        <color rgb="FFFFEB84"/>
        <color rgb="FF63BE7B"/>
      </colorScale>
    </cfRule>
  </conditionalFormatting>
  <conditionalFormatting sqref="Q178:U178">
    <cfRule type="colorScale" priority="159">
      <colorScale>
        <cfvo type="min"/>
        <cfvo type="percentile" val="50"/>
        <cfvo type="max"/>
        <color rgb="FFF8696B"/>
        <color rgb="FFFFEB84"/>
        <color rgb="FF63BE7B"/>
      </colorScale>
    </cfRule>
  </conditionalFormatting>
  <conditionalFormatting sqref="Q177:U177">
    <cfRule type="colorScale" priority="158">
      <colorScale>
        <cfvo type="min"/>
        <cfvo type="percentile" val="50"/>
        <cfvo type="max"/>
        <color rgb="FFF8696B"/>
        <color rgb="FFFFEB84"/>
        <color rgb="FF63BE7B"/>
      </colorScale>
    </cfRule>
  </conditionalFormatting>
  <conditionalFormatting sqref="Q179:U179">
    <cfRule type="colorScale" priority="157">
      <colorScale>
        <cfvo type="min"/>
        <cfvo type="percentile" val="50"/>
        <cfvo type="max"/>
        <color rgb="FFF8696B"/>
        <color rgb="FFFFEB84"/>
        <color rgb="FF63BE7B"/>
      </colorScale>
    </cfRule>
  </conditionalFormatting>
  <conditionalFormatting sqref="Q189:U189">
    <cfRule type="colorScale" priority="156">
      <colorScale>
        <cfvo type="min"/>
        <cfvo type="percentile" val="50"/>
        <cfvo type="max"/>
        <color rgb="FFF8696B"/>
        <color rgb="FFFFEB84"/>
        <color rgb="FF63BE7B"/>
      </colorScale>
    </cfRule>
  </conditionalFormatting>
  <conditionalFormatting sqref="Q187:U187">
    <cfRule type="colorScale" priority="155">
      <colorScale>
        <cfvo type="min"/>
        <cfvo type="percentile" val="50"/>
        <cfvo type="max"/>
        <color rgb="FFF8696B"/>
        <color rgb="FFFFEB84"/>
        <color rgb="FF63BE7B"/>
      </colorScale>
    </cfRule>
  </conditionalFormatting>
  <conditionalFormatting sqref="Q182:U182">
    <cfRule type="colorScale" priority="154">
      <colorScale>
        <cfvo type="min"/>
        <cfvo type="percentile" val="50"/>
        <cfvo type="max"/>
        <color rgb="FFF8696B"/>
        <color rgb="FFFFEB84"/>
        <color rgb="FF63BE7B"/>
      </colorScale>
    </cfRule>
  </conditionalFormatting>
  <conditionalFormatting sqref="Q188:U188">
    <cfRule type="colorScale" priority="153">
      <colorScale>
        <cfvo type="min"/>
        <cfvo type="percentile" val="50"/>
        <cfvo type="max"/>
        <color rgb="FFF8696B"/>
        <color rgb="FFFFEB84"/>
        <color rgb="FF63BE7B"/>
      </colorScale>
    </cfRule>
  </conditionalFormatting>
  <conditionalFormatting sqref="Q194:U194">
    <cfRule type="colorScale" priority="152">
      <colorScale>
        <cfvo type="min"/>
        <cfvo type="percentile" val="50"/>
        <cfvo type="max"/>
        <color rgb="FFF8696B"/>
        <color rgb="FFFFEB84"/>
        <color rgb="FF63BE7B"/>
      </colorScale>
    </cfRule>
  </conditionalFormatting>
  <conditionalFormatting sqref="Q192:U192">
    <cfRule type="colorScale" priority="151">
      <colorScale>
        <cfvo type="min"/>
        <cfvo type="percentile" val="50"/>
        <cfvo type="max"/>
        <color rgb="FFF8696B"/>
        <color rgb="FFFFEB84"/>
        <color rgb="FF63BE7B"/>
      </colorScale>
    </cfRule>
  </conditionalFormatting>
  <conditionalFormatting sqref="Q191:U191">
    <cfRule type="colorScale" priority="150">
      <colorScale>
        <cfvo type="min"/>
        <cfvo type="percentile" val="50"/>
        <cfvo type="max"/>
        <color rgb="FFF8696B"/>
        <color rgb="FFFFEB84"/>
        <color rgb="FF63BE7B"/>
      </colorScale>
    </cfRule>
  </conditionalFormatting>
  <conditionalFormatting sqref="Q193:U193">
    <cfRule type="colorScale" priority="149">
      <colorScale>
        <cfvo type="min"/>
        <cfvo type="percentile" val="50"/>
        <cfvo type="max"/>
        <color rgb="FFF8696B"/>
        <color rgb="FFFFEB84"/>
        <color rgb="FF63BE7B"/>
      </colorScale>
    </cfRule>
  </conditionalFormatting>
  <conditionalFormatting sqref="Q196:U196">
    <cfRule type="colorScale" priority="148">
      <colorScale>
        <cfvo type="min"/>
        <cfvo type="percentile" val="50"/>
        <cfvo type="max"/>
        <color rgb="FFF8696B"/>
        <color rgb="FFFFEB84"/>
        <color rgb="FF63BE7B"/>
      </colorScale>
    </cfRule>
  </conditionalFormatting>
  <conditionalFormatting sqref="Q197:U197">
    <cfRule type="colorScale" priority="147">
      <colorScale>
        <cfvo type="min"/>
        <cfvo type="percentile" val="50"/>
        <cfvo type="max"/>
        <color rgb="FFF8696B"/>
        <color rgb="FFFFEB84"/>
        <color rgb="FF63BE7B"/>
      </colorScale>
    </cfRule>
  </conditionalFormatting>
  <conditionalFormatting sqref="Q211:U211">
    <cfRule type="colorScale" priority="146">
      <colorScale>
        <cfvo type="min"/>
        <cfvo type="percentile" val="50"/>
        <cfvo type="max"/>
        <color rgb="FFF8696B"/>
        <color rgb="FFFFEB84"/>
        <color rgb="FF63BE7B"/>
      </colorScale>
    </cfRule>
  </conditionalFormatting>
  <conditionalFormatting sqref="Q205:U205">
    <cfRule type="colorScale" priority="145">
      <colorScale>
        <cfvo type="min"/>
        <cfvo type="percentile" val="50"/>
        <cfvo type="max"/>
        <color rgb="FFF8696B"/>
        <color rgb="FFFFEB84"/>
        <color rgb="FF63BE7B"/>
      </colorScale>
    </cfRule>
  </conditionalFormatting>
  <conditionalFormatting sqref="Q201:U201">
    <cfRule type="colorScale" priority="144">
      <colorScale>
        <cfvo type="min"/>
        <cfvo type="percentile" val="50"/>
        <cfvo type="max"/>
        <color rgb="FFF8696B"/>
        <color rgb="FFFFEB84"/>
        <color rgb="FF63BE7B"/>
      </colorScale>
    </cfRule>
  </conditionalFormatting>
  <conditionalFormatting sqref="Q199:U199">
    <cfRule type="colorScale" priority="143">
      <colorScale>
        <cfvo type="min"/>
        <cfvo type="percentile" val="50"/>
        <cfvo type="max"/>
        <color rgb="FFF8696B"/>
        <color rgb="FFFFEB84"/>
        <color rgb="FF63BE7B"/>
      </colorScale>
    </cfRule>
  </conditionalFormatting>
  <conditionalFormatting sqref="Q200:U200">
    <cfRule type="colorScale" priority="142">
      <colorScale>
        <cfvo type="min"/>
        <cfvo type="percentile" val="50"/>
        <cfvo type="max"/>
        <color rgb="FFF8696B"/>
        <color rgb="FFFFEB84"/>
        <color rgb="FF63BE7B"/>
      </colorScale>
    </cfRule>
  </conditionalFormatting>
  <conditionalFormatting sqref="Q202:U202">
    <cfRule type="colorScale" priority="141">
      <colorScale>
        <cfvo type="min"/>
        <cfvo type="percentile" val="50"/>
        <cfvo type="max"/>
        <color rgb="FFF8696B"/>
        <color rgb="FFFFEB84"/>
        <color rgb="FF63BE7B"/>
      </colorScale>
    </cfRule>
  </conditionalFormatting>
  <conditionalFormatting sqref="Q203:U203">
    <cfRule type="colorScale" priority="140">
      <colorScale>
        <cfvo type="min"/>
        <cfvo type="percentile" val="50"/>
        <cfvo type="max"/>
        <color rgb="FFF8696B"/>
        <color rgb="FFFFEB84"/>
        <color rgb="FF63BE7B"/>
      </colorScale>
    </cfRule>
  </conditionalFormatting>
  <conditionalFormatting sqref="Q204:U204">
    <cfRule type="colorScale" priority="139">
      <colorScale>
        <cfvo type="min"/>
        <cfvo type="percentile" val="50"/>
        <cfvo type="max"/>
        <color rgb="FFF8696B"/>
        <color rgb="FFFFEB84"/>
        <color rgb="FF63BE7B"/>
      </colorScale>
    </cfRule>
  </conditionalFormatting>
  <conditionalFormatting sqref="Q206:U206">
    <cfRule type="colorScale" priority="138">
      <colorScale>
        <cfvo type="min"/>
        <cfvo type="percentile" val="50"/>
        <cfvo type="max"/>
        <color rgb="FFF8696B"/>
        <color rgb="FFFFEB84"/>
        <color rgb="FF63BE7B"/>
      </colorScale>
    </cfRule>
  </conditionalFormatting>
  <conditionalFormatting sqref="Q207:U207">
    <cfRule type="colorScale" priority="137">
      <colorScale>
        <cfvo type="min"/>
        <cfvo type="percentile" val="50"/>
        <cfvo type="max"/>
        <color rgb="FFF8696B"/>
        <color rgb="FFFFEB84"/>
        <color rgb="FF63BE7B"/>
      </colorScale>
    </cfRule>
  </conditionalFormatting>
  <conditionalFormatting sqref="Q208:U208">
    <cfRule type="colorScale" priority="136">
      <colorScale>
        <cfvo type="min"/>
        <cfvo type="percentile" val="50"/>
        <cfvo type="max"/>
        <color rgb="FFF8696B"/>
        <color rgb="FFFFEB84"/>
        <color rgb="FF63BE7B"/>
      </colorScale>
    </cfRule>
  </conditionalFormatting>
  <conditionalFormatting sqref="Q209:U209">
    <cfRule type="colorScale" priority="135">
      <colorScale>
        <cfvo type="min"/>
        <cfvo type="percentile" val="50"/>
        <cfvo type="max"/>
        <color rgb="FFF8696B"/>
        <color rgb="FFFFEB84"/>
        <color rgb="FF63BE7B"/>
      </colorScale>
    </cfRule>
  </conditionalFormatting>
  <conditionalFormatting sqref="Q210:U210">
    <cfRule type="colorScale" priority="134">
      <colorScale>
        <cfvo type="min"/>
        <cfvo type="percentile" val="50"/>
        <cfvo type="max"/>
        <color rgb="FFF8696B"/>
        <color rgb="FFFFEB84"/>
        <color rgb="FF63BE7B"/>
      </colorScale>
    </cfRule>
  </conditionalFormatting>
  <conditionalFormatting sqref="Q392:U392">
    <cfRule type="colorScale" priority="133">
      <colorScale>
        <cfvo type="min"/>
        <cfvo type="percentile" val="50"/>
        <cfvo type="max"/>
        <color rgb="FFF8696B"/>
        <color rgb="FFFFEB84"/>
        <color rgb="FF63BE7B"/>
      </colorScale>
    </cfRule>
  </conditionalFormatting>
  <conditionalFormatting sqref="Q334:U334">
    <cfRule type="colorScale" priority="132">
      <colorScale>
        <cfvo type="min"/>
        <cfvo type="percentile" val="50"/>
        <cfvo type="max"/>
        <color rgb="FFF8696B"/>
        <color rgb="FFFFEB84"/>
        <color rgb="FF63BE7B"/>
      </colorScale>
    </cfRule>
  </conditionalFormatting>
  <conditionalFormatting sqref="Q331:U331">
    <cfRule type="colorScale" priority="131">
      <colorScale>
        <cfvo type="min"/>
        <cfvo type="percentile" val="50"/>
        <cfvo type="max"/>
        <color rgb="FFF8696B"/>
        <color rgb="FFFFEB84"/>
        <color rgb="FF63BE7B"/>
      </colorScale>
    </cfRule>
  </conditionalFormatting>
  <conditionalFormatting sqref="Q336:U336">
    <cfRule type="colorScale" priority="130">
      <colorScale>
        <cfvo type="min"/>
        <cfvo type="percentile" val="50"/>
        <cfvo type="max"/>
        <color rgb="FFF8696B"/>
        <color rgb="FFFFEB84"/>
        <color rgb="FF63BE7B"/>
      </colorScale>
    </cfRule>
  </conditionalFormatting>
  <conditionalFormatting sqref="Q332:U332">
    <cfRule type="colorScale" priority="129">
      <colorScale>
        <cfvo type="min"/>
        <cfvo type="percentile" val="50"/>
        <cfvo type="max"/>
        <color rgb="FFF8696B"/>
        <color rgb="FFFFEB84"/>
        <color rgb="FF63BE7B"/>
      </colorScale>
    </cfRule>
  </conditionalFormatting>
  <conditionalFormatting sqref="Q398:U398">
    <cfRule type="colorScale" priority="128">
      <colorScale>
        <cfvo type="min"/>
        <cfvo type="percentile" val="50"/>
        <cfvo type="max"/>
        <color rgb="FFF8696B"/>
        <color rgb="FFFFEB84"/>
        <color rgb="FF63BE7B"/>
      </colorScale>
    </cfRule>
  </conditionalFormatting>
  <conditionalFormatting sqref="Q335:U335">
    <cfRule type="colorScale" priority="127">
      <colorScale>
        <cfvo type="min"/>
        <cfvo type="percentile" val="50"/>
        <cfvo type="max"/>
        <color rgb="FFF8696B"/>
        <color rgb="FFFFEB84"/>
        <color rgb="FF63BE7B"/>
      </colorScale>
    </cfRule>
  </conditionalFormatting>
  <conditionalFormatting sqref="Q337:U337">
    <cfRule type="colorScale" priority="126">
      <colorScale>
        <cfvo type="min"/>
        <cfvo type="percentile" val="50"/>
        <cfvo type="max"/>
        <color rgb="FFF8696B"/>
        <color rgb="FFFFEB84"/>
        <color rgb="FF63BE7B"/>
      </colorScale>
    </cfRule>
  </conditionalFormatting>
  <conditionalFormatting sqref="Q396:U396">
    <cfRule type="colorScale" priority="125">
      <colorScale>
        <cfvo type="min"/>
        <cfvo type="percentile" val="50"/>
        <cfvo type="max"/>
        <color rgb="FFF8696B"/>
        <color rgb="FFFFEB84"/>
        <color rgb="FF63BE7B"/>
      </colorScale>
    </cfRule>
  </conditionalFormatting>
  <conditionalFormatting sqref="Q394:U394">
    <cfRule type="colorScale" priority="124">
      <colorScale>
        <cfvo type="min"/>
        <cfvo type="percentile" val="50"/>
        <cfvo type="max"/>
        <color rgb="FFF8696B"/>
        <color rgb="FFFFEB84"/>
        <color rgb="FF63BE7B"/>
      </colorScale>
    </cfRule>
  </conditionalFormatting>
  <conditionalFormatting sqref="Q395:U395">
    <cfRule type="colorScale" priority="123">
      <colorScale>
        <cfvo type="min"/>
        <cfvo type="percentile" val="50"/>
        <cfvo type="max"/>
        <color rgb="FFF8696B"/>
        <color rgb="FFFFEB84"/>
        <color rgb="FF63BE7B"/>
      </colorScale>
    </cfRule>
  </conditionalFormatting>
  <conditionalFormatting sqref="Q397:U397">
    <cfRule type="colorScale" priority="122">
      <colorScale>
        <cfvo type="min"/>
        <cfvo type="percentile" val="50"/>
        <cfvo type="max"/>
        <color rgb="FFF8696B"/>
        <color rgb="FFFFEB84"/>
        <color rgb="FF63BE7B"/>
      </colorScale>
    </cfRule>
  </conditionalFormatting>
  <conditionalFormatting sqref="Q263:U263">
    <cfRule type="colorScale" priority="121">
      <colorScale>
        <cfvo type="min"/>
        <cfvo type="percentile" val="50"/>
        <cfvo type="max"/>
        <color rgb="FFF8696B"/>
        <color rgb="FFFFEB84"/>
        <color rgb="FF63BE7B"/>
      </colorScale>
    </cfRule>
  </conditionalFormatting>
  <conditionalFormatting sqref="Q256:U256">
    <cfRule type="colorScale" priority="120">
      <colorScale>
        <cfvo type="min"/>
        <cfvo type="percentile" val="50"/>
        <cfvo type="max"/>
        <color rgb="FFF8696B"/>
        <color rgb="FFFFEB84"/>
        <color rgb="FF63BE7B"/>
      </colorScale>
    </cfRule>
  </conditionalFormatting>
  <conditionalFormatting sqref="Q255:U255">
    <cfRule type="colorScale" priority="119">
      <colorScale>
        <cfvo type="min"/>
        <cfvo type="percentile" val="50"/>
        <cfvo type="max"/>
        <color rgb="FFF8696B"/>
        <color rgb="FFFFEB84"/>
        <color rgb="FF63BE7B"/>
      </colorScale>
    </cfRule>
  </conditionalFormatting>
  <conditionalFormatting sqref="Q258:U258">
    <cfRule type="colorScale" priority="118">
      <colorScale>
        <cfvo type="min"/>
        <cfvo type="percentile" val="50"/>
        <cfvo type="max"/>
        <color rgb="FFF8696B"/>
        <color rgb="FFFFEB84"/>
        <color rgb="FF63BE7B"/>
      </colorScale>
    </cfRule>
  </conditionalFormatting>
  <conditionalFormatting sqref="Q257:U257">
    <cfRule type="colorScale" priority="117">
      <colorScale>
        <cfvo type="min"/>
        <cfvo type="percentile" val="50"/>
        <cfvo type="max"/>
        <color rgb="FFF8696B"/>
        <color rgb="FFFFEB84"/>
        <color rgb="FF63BE7B"/>
      </colorScale>
    </cfRule>
  </conditionalFormatting>
  <conditionalFormatting sqref="Q259:U259">
    <cfRule type="colorScale" priority="116">
      <colorScale>
        <cfvo type="min"/>
        <cfvo type="percentile" val="50"/>
        <cfvo type="max"/>
        <color rgb="FFF8696B"/>
        <color rgb="FFFFEB84"/>
        <color rgb="FF63BE7B"/>
      </colorScale>
    </cfRule>
  </conditionalFormatting>
  <conditionalFormatting sqref="Q301:U301">
    <cfRule type="colorScale" priority="115">
      <colorScale>
        <cfvo type="min"/>
        <cfvo type="percentile" val="50"/>
        <cfvo type="max"/>
        <color rgb="FFF8696B"/>
        <color rgb="FFFFEB84"/>
        <color rgb="FF63BE7B"/>
      </colorScale>
    </cfRule>
  </conditionalFormatting>
  <conditionalFormatting sqref="Q296:U296">
    <cfRule type="colorScale" priority="114">
      <colorScale>
        <cfvo type="min"/>
        <cfvo type="percentile" val="50"/>
        <cfvo type="max"/>
        <color rgb="FFF8696B"/>
        <color rgb="FFFFEB84"/>
        <color rgb="FF63BE7B"/>
      </colorScale>
    </cfRule>
  </conditionalFormatting>
  <conditionalFormatting sqref="Q298:U298">
    <cfRule type="colorScale" priority="113">
      <colorScale>
        <cfvo type="min"/>
        <cfvo type="percentile" val="50"/>
        <cfvo type="max"/>
        <color rgb="FFF8696B"/>
        <color rgb="FFFFEB84"/>
        <color rgb="FF63BE7B"/>
      </colorScale>
    </cfRule>
  </conditionalFormatting>
  <conditionalFormatting sqref="Q297:U297">
    <cfRule type="colorScale" priority="112">
      <colorScale>
        <cfvo type="min"/>
        <cfvo type="percentile" val="50"/>
        <cfvo type="max"/>
        <color rgb="FFF8696B"/>
        <color rgb="FFFFEB84"/>
        <color rgb="FF63BE7B"/>
      </colorScale>
    </cfRule>
  </conditionalFormatting>
  <conditionalFormatting sqref="Q306:U306">
    <cfRule type="colorScale" priority="111">
      <colorScale>
        <cfvo type="min"/>
        <cfvo type="percentile" val="50"/>
        <cfvo type="max"/>
        <color rgb="FFF8696B"/>
        <color rgb="FFFFEB84"/>
        <color rgb="FF63BE7B"/>
      </colorScale>
    </cfRule>
  </conditionalFormatting>
  <conditionalFormatting sqref="Q299:U299">
    <cfRule type="colorScale" priority="110">
      <colorScale>
        <cfvo type="min"/>
        <cfvo type="percentile" val="50"/>
        <cfvo type="max"/>
        <color rgb="FFF8696B"/>
        <color rgb="FFFFEB84"/>
        <color rgb="FF63BE7B"/>
      </colorScale>
    </cfRule>
  </conditionalFormatting>
  <conditionalFormatting sqref="Q303:U303">
    <cfRule type="colorScale" priority="109">
      <colorScale>
        <cfvo type="min"/>
        <cfvo type="percentile" val="50"/>
        <cfvo type="max"/>
        <color rgb="FFF8696B"/>
        <color rgb="FFFFEB84"/>
        <color rgb="FF63BE7B"/>
      </colorScale>
    </cfRule>
  </conditionalFormatting>
  <conditionalFormatting sqref="Q302:U302">
    <cfRule type="colorScale" priority="108">
      <colorScale>
        <cfvo type="min"/>
        <cfvo type="percentile" val="50"/>
        <cfvo type="max"/>
        <color rgb="FFF8696B"/>
        <color rgb="FFFFEB84"/>
        <color rgb="FF63BE7B"/>
      </colorScale>
    </cfRule>
  </conditionalFormatting>
  <conditionalFormatting sqref="Q304:U304">
    <cfRule type="colorScale" priority="107">
      <colorScale>
        <cfvo type="min"/>
        <cfvo type="percentile" val="50"/>
        <cfvo type="max"/>
        <color rgb="FFF8696B"/>
        <color rgb="FFFFEB84"/>
        <color rgb="FF63BE7B"/>
      </colorScale>
    </cfRule>
  </conditionalFormatting>
  <conditionalFormatting sqref="Q305:U305">
    <cfRule type="colorScale" priority="106">
      <colorScale>
        <cfvo type="min"/>
        <cfvo type="percentile" val="50"/>
        <cfvo type="max"/>
        <color rgb="FFF8696B"/>
        <color rgb="FFFFEB84"/>
        <color rgb="FF63BE7B"/>
      </colorScale>
    </cfRule>
  </conditionalFormatting>
  <conditionalFormatting sqref="Q212:U212">
    <cfRule type="colorScale" priority="105">
      <colorScale>
        <cfvo type="min"/>
        <cfvo type="percentile" val="50"/>
        <cfvo type="max"/>
        <color rgb="FFF8696B"/>
        <color rgb="FFFFEB84"/>
        <color rgb="FF63BE7B"/>
      </colorScale>
    </cfRule>
  </conditionalFormatting>
  <conditionalFormatting sqref="Q231:U231">
    <cfRule type="colorScale" priority="104">
      <colorScale>
        <cfvo type="min"/>
        <cfvo type="percentile" val="50"/>
        <cfvo type="max"/>
        <color rgb="FFF8696B"/>
        <color rgb="FFFFEB84"/>
        <color rgb="FF63BE7B"/>
      </colorScale>
    </cfRule>
  </conditionalFormatting>
  <conditionalFormatting sqref="Q227:U227">
    <cfRule type="colorScale" priority="103">
      <colorScale>
        <cfvo type="min"/>
        <cfvo type="percentile" val="50"/>
        <cfvo type="max"/>
        <color rgb="FFF8696B"/>
        <color rgb="FFFFEB84"/>
        <color rgb="FF63BE7B"/>
      </colorScale>
    </cfRule>
  </conditionalFormatting>
  <conditionalFormatting sqref="Q226:U226">
    <cfRule type="colorScale" priority="102">
      <colorScale>
        <cfvo type="min"/>
        <cfvo type="percentile" val="50"/>
        <cfvo type="max"/>
        <color rgb="FFF8696B"/>
        <color rgb="FFFFEB84"/>
        <color rgb="FF63BE7B"/>
      </colorScale>
    </cfRule>
  </conditionalFormatting>
  <conditionalFormatting sqref="Q225:U225">
    <cfRule type="colorScale" priority="101">
      <colorScale>
        <cfvo type="min"/>
        <cfvo type="percentile" val="50"/>
        <cfvo type="max"/>
        <color rgb="FFF8696B"/>
        <color rgb="FFFFEB84"/>
        <color rgb="FF63BE7B"/>
      </colorScale>
    </cfRule>
  </conditionalFormatting>
  <conditionalFormatting sqref="Q228:U228">
    <cfRule type="colorScale" priority="100">
      <colorScale>
        <cfvo type="min"/>
        <cfvo type="percentile" val="50"/>
        <cfvo type="max"/>
        <color rgb="FFF8696B"/>
        <color rgb="FFFFEB84"/>
        <color rgb="FF63BE7B"/>
      </colorScale>
    </cfRule>
  </conditionalFormatting>
  <conditionalFormatting sqref="Q229:U229">
    <cfRule type="colorScale" priority="99">
      <colorScale>
        <cfvo type="min"/>
        <cfvo type="percentile" val="50"/>
        <cfvo type="max"/>
        <color rgb="FFF8696B"/>
        <color rgb="FFFFEB84"/>
        <color rgb="FF63BE7B"/>
      </colorScale>
    </cfRule>
  </conditionalFormatting>
  <conditionalFormatting sqref="Q230:U230">
    <cfRule type="colorScale" priority="98">
      <colorScale>
        <cfvo type="min"/>
        <cfvo type="percentile" val="50"/>
        <cfvo type="max"/>
        <color rgb="FFF8696B"/>
        <color rgb="FFFFEB84"/>
        <color rgb="FF63BE7B"/>
      </colorScale>
    </cfRule>
  </conditionalFormatting>
  <conditionalFormatting sqref="Q235:U235">
    <cfRule type="colorScale" priority="97">
      <colorScale>
        <cfvo type="min"/>
        <cfvo type="percentile" val="50"/>
        <cfvo type="max"/>
        <color rgb="FFF8696B"/>
        <color rgb="FFFFEB84"/>
        <color rgb="FF63BE7B"/>
      </colorScale>
    </cfRule>
  </conditionalFormatting>
  <conditionalFormatting sqref="Q233:U233">
    <cfRule type="colorScale" priority="96">
      <colorScale>
        <cfvo type="min"/>
        <cfvo type="percentile" val="50"/>
        <cfvo type="max"/>
        <color rgb="FFF8696B"/>
        <color rgb="FFFFEB84"/>
        <color rgb="FF63BE7B"/>
      </colorScale>
    </cfRule>
  </conditionalFormatting>
  <conditionalFormatting sqref="Q242:U242">
    <cfRule type="colorScale" priority="95">
      <colorScale>
        <cfvo type="min"/>
        <cfvo type="percentile" val="50"/>
        <cfvo type="max"/>
        <color rgb="FFF8696B"/>
        <color rgb="FFFFEB84"/>
        <color rgb="FF63BE7B"/>
      </colorScale>
    </cfRule>
  </conditionalFormatting>
  <conditionalFormatting sqref="Q232:U232">
    <cfRule type="colorScale" priority="94">
      <colorScale>
        <cfvo type="min"/>
        <cfvo type="percentile" val="50"/>
        <cfvo type="max"/>
        <color rgb="FFF8696B"/>
        <color rgb="FFFFEB84"/>
        <color rgb="FF63BE7B"/>
      </colorScale>
    </cfRule>
  </conditionalFormatting>
  <conditionalFormatting sqref="Q234:U234">
    <cfRule type="colorScale" priority="93">
      <colorScale>
        <cfvo type="min"/>
        <cfvo type="percentile" val="50"/>
        <cfvo type="max"/>
        <color rgb="FFF8696B"/>
        <color rgb="FFFFEB84"/>
        <color rgb="FF63BE7B"/>
      </colorScale>
    </cfRule>
  </conditionalFormatting>
  <conditionalFormatting sqref="Q237:U237">
    <cfRule type="colorScale" priority="92">
      <colorScale>
        <cfvo type="min"/>
        <cfvo type="percentile" val="50"/>
        <cfvo type="max"/>
        <color rgb="FFF8696B"/>
        <color rgb="FFFFEB84"/>
        <color rgb="FF63BE7B"/>
      </colorScale>
    </cfRule>
  </conditionalFormatting>
  <conditionalFormatting sqref="Q239:U239">
    <cfRule type="colorScale" priority="91">
      <colorScale>
        <cfvo type="min"/>
        <cfvo type="percentile" val="50"/>
        <cfvo type="max"/>
        <color rgb="FFF8696B"/>
        <color rgb="FFFFEB84"/>
        <color rgb="FF63BE7B"/>
      </colorScale>
    </cfRule>
  </conditionalFormatting>
  <conditionalFormatting sqref="Q238:U238">
    <cfRule type="colorScale" priority="90">
      <colorScale>
        <cfvo type="min"/>
        <cfvo type="percentile" val="50"/>
        <cfvo type="max"/>
        <color rgb="FFF8696B"/>
        <color rgb="FFFFEB84"/>
        <color rgb="FF63BE7B"/>
      </colorScale>
    </cfRule>
  </conditionalFormatting>
  <conditionalFormatting sqref="Q240:U240">
    <cfRule type="colorScale" priority="89">
      <colorScale>
        <cfvo type="min"/>
        <cfvo type="percentile" val="50"/>
        <cfvo type="max"/>
        <color rgb="FFF8696B"/>
        <color rgb="FFFFEB84"/>
        <color rgb="FF63BE7B"/>
      </colorScale>
    </cfRule>
  </conditionalFormatting>
  <conditionalFormatting sqref="Q241:U241">
    <cfRule type="colorScale" priority="88">
      <colorScale>
        <cfvo type="min"/>
        <cfvo type="percentile" val="50"/>
        <cfvo type="max"/>
        <color rgb="FFF8696B"/>
        <color rgb="FFFFEB84"/>
        <color rgb="FF63BE7B"/>
      </colorScale>
    </cfRule>
  </conditionalFormatting>
  <conditionalFormatting sqref="Q261:U261">
    <cfRule type="colorScale" priority="87">
      <colorScale>
        <cfvo type="min"/>
        <cfvo type="percentile" val="50"/>
        <cfvo type="max"/>
        <color rgb="FFF8696B"/>
        <color rgb="FFFFEB84"/>
        <color rgb="FF63BE7B"/>
      </colorScale>
    </cfRule>
  </conditionalFormatting>
  <conditionalFormatting sqref="Q248:U248">
    <cfRule type="colorScale" priority="86">
      <colorScale>
        <cfvo type="min"/>
        <cfvo type="percentile" val="50"/>
        <cfvo type="max"/>
        <color rgb="FFF8696B"/>
        <color rgb="FFFFEB84"/>
        <color rgb="FF63BE7B"/>
      </colorScale>
    </cfRule>
  </conditionalFormatting>
  <conditionalFormatting sqref="Q243:U243">
    <cfRule type="colorScale" priority="85">
      <colorScale>
        <cfvo type="min"/>
        <cfvo type="percentile" val="50"/>
        <cfvo type="max"/>
        <color rgb="FFF8696B"/>
        <color rgb="FFFFEB84"/>
        <color rgb="FF63BE7B"/>
      </colorScale>
    </cfRule>
  </conditionalFormatting>
  <conditionalFormatting sqref="Q245:U245">
    <cfRule type="colorScale" priority="84">
      <colorScale>
        <cfvo type="min"/>
        <cfvo type="percentile" val="50"/>
        <cfvo type="max"/>
        <color rgb="FFF8696B"/>
        <color rgb="FFFFEB84"/>
        <color rgb="FF63BE7B"/>
      </colorScale>
    </cfRule>
  </conditionalFormatting>
  <conditionalFormatting sqref="Q244:U244">
    <cfRule type="colorScale" priority="83">
      <colorScale>
        <cfvo type="min"/>
        <cfvo type="percentile" val="50"/>
        <cfvo type="max"/>
        <color rgb="FFF8696B"/>
        <color rgb="FFFFEB84"/>
        <color rgb="FF63BE7B"/>
      </colorScale>
    </cfRule>
  </conditionalFormatting>
  <conditionalFormatting sqref="Q247:U247">
    <cfRule type="colorScale" priority="82">
      <colorScale>
        <cfvo type="min"/>
        <cfvo type="percentile" val="50"/>
        <cfvo type="max"/>
        <color rgb="FFF8696B"/>
        <color rgb="FFFFEB84"/>
        <color rgb="FF63BE7B"/>
      </colorScale>
    </cfRule>
  </conditionalFormatting>
  <conditionalFormatting sqref="Q246:U246">
    <cfRule type="colorScale" priority="81">
      <colorScale>
        <cfvo type="min"/>
        <cfvo type="percentile" val="50"/>
        <cfvo type="max"/>
        <color rgb="FFF8696B"/>
        <color rgb="FFFFEB84"/>
        <color rgb="FF63BE7B"/>
      </colorScale>
    </cfRule>
  </conditionalFormatting>
  <conditionalFormatting sqref="Q249:U249">
    <cfRule type="colorScale" priority="80">
      <colorScale>
        <cfvo type="min"/>
        <cfvo type="percentile" val="50"/>
        <cfvo type="max"/>
        <color rgb="FFF8696B"/>
        <color rgb="FFFFEB84"/>
        <color rgb="FF63BE7B"/>
      </colorScale>
    </cfRule>
  </conditionalFormatting>
  <conditionalFormatting sqref="Q277:U277">
    <cfRule type="colorScale" priority="79">
      <colorScale>
        <cfvo type="min"/>
        <cfvo type="percentile" val="50"/>
        <cfvo type="max"/>
        <color rgb="FFF8696B"/>
        <color rgb="FFFFEB84"/>
        <color rgb="FF63BE7B"/>
      </colorScale>
    </cfRule>
  </conditionalFormatting>
  <conditionalFormatting sqref="Q252:U252">
    <cfRule type="colorScale" priority="78">
      <colorScale>
        <cfvo type="min"/>
        <cfvo type="percentile" val="50"/>
        <cfvo type="max"/>
        <color rgb="FFF8696B"/>
        <color rgb="FFFFEB84"/>
        <color rgb="FF63BE7B"/>
      </colorScale>
    </cfRule>
  </conditionalFormatting>
  <conditionalFormatting sqref="Q251:U251">
    <cfRule type="colorScale" priority="77">
      <colorScale>
        <cfvo type="min"/>
        <cfvo type="percentile" val="50"/>
        <cfvo type="max"/>
        <color rgb="FFF8696B"/>
        <color rgb="FFFFEB84"/>
        <color rgb="FF63BE7B"/>
      </colorScale>
    </cfRule>
  </conditionalFormatting>
  <conditionalFormatting sqref="Q250:U250">
    <cfRule type="colorScale" priority="76">
      <colorScale>
        <cfvo type="min"/>
        <cfvo type="percentile" val="50"/>
        <cfvo type="max"/>
        <color rgb="FFF8696B"/>
        <color rgb="FFFFEB84"/>
        <color rgb="FF63BE7B"/>
      </colorScale>
    </cfRule>
  </conditionalFormatting>
  <conditionalFormatting sqref="Q328:U328">
    <cfRule type="colorScale" priority="75">
      <colorScale>
        <cfvo type="min"/>
        <cfvo type="percentile" val="50"/>
        <cfvo type="max"/>
        <color rgb="FFF8696B"/>
        <color rgb="FFFFEB84"/>
        <color rgb="FF63BE7B"/>
      </colorScale>
    </cfRule>
  </conditionalFormatting>
  <conditionalFormatting sqref="Q316:U316">
    <cfRule type="colorScale" priority="74">
      <colorScale>
        <cfvo type="min"/>
        <cfvo type="percentile" val="50"/>
        <cfvo type="max"/>
        <color rgb="FFF8696B"/>
        <color rgb="FFFFEB84"/>
        <color rgb="FF63BE7B"/>
      </colorScale>
    </cfRule>
  </conditionalFormatting>
  <conditionalFormatting sqref="Q329:U329">
    <cfRule type="colorScale" priority="73">
      <colorScale>
        <cfvo type="min"/>
        <cfvo type="percentile" val="50"/>
        <cfvo type="max"/>
        <color rgb="FFF8696B"/>
        <color rgb="FFFFEB84"/>
        <color rgb="FF63BE7B"/>
      </colorScale>
    </cfRule>
  </conditionalFormatting>
  <conditionalFormatting sqref="Q400:U400">
    <cfRule type="colorScale" priority="72">
      <colorScale>
        <cfvo type="min"/>
        <cfvo type="percentile" val="50"/>
        <cfvo type="max"/>
        <color rgb="FFF8696B"/>
        <color rgb="FFFFEB84"/>
        <color rgb="FF63BE7B"/>
      </colorScale>
    </cfRule>
  </conditionalFormatting>
  <conditionalFormatting sqref="Q401:U401">
    <cfRule type="colorScale" priority="71">
      <colorScale>
        <cfvo type="min"/>
        <cfvo type="percentile" val="50"/>
        <cfvo type="max"/>
        <color rgb="FFF8696B"/>
        <color rgb="FFFFEB84"/>
        <color rgb="FF63BE7B"/>
      </colorScale>
    </cfRule>
  </conditionalFormatting>
  <conditionalFormatting sqref="Q402:U402">
    <cfRule type="colorScale" priority="70">
      <colorScale>
        <cfvo type="min"/>
        <cfvo type="percentile" val="50"/>
        <cfvo type="max"/>
        <color rgb="FFF8696B"/>
        <color rgb="FFFFEB84"/>
        <color rgb="FF63BE7B"/>
      </colorScale>
    </cfRule>
  </conditionalFormatting>
  <conditionalFormatting sqref="Q403:U403">
    <cfRule type="colorScale" priority="69">
      <colorScale>
        <cfvo type="min"/>
        <cfvo type="percentile" val="50"/>
        <cfvo type="max"/>
        <color rgb="FFF8696B"/>
        <color rgb="FFFFEB84"/>
        <color rgb="FF63BE7B"/>
      </colorScale>
    </cfRule>
  </conditionalFormatting>
  <conditionalFormatting sqref="Q406:U406">
    <cfRule type="colorScale" priority="68">
      <colorScale>
        <cfvo type="min"/>
        <cfvo type="percentile" val="50"/>
        <cfvo type="max"/>
        <color rgb="FFF8696B"/>
        <color rgb="FFFFEB84"/>
        <color rgb="FF63BE7B"/>
      </colorScale>
    </cfRule>
  </conditionalFormatting>
  <conditionalFormatting sqref="Q404:U404">
    <cfRule type="colorScale" priority="67">
      <colorScale>
        <cfvo type="min"/>
        <cfvo type="percentile" val="50"/>
        <cfvo type="max"/>
        <color rgb="FFF8696B"/>
        <color rgb="FFFFEB84"/>
        <color rgb="FF63BE7B"/>
      </colorScale>
    </cfRule>
  </conditionalFormatting>
  <conditionalFormatting sqref="Q405:U405">
    <cfRule type="colorScale" priority="66">
      <colorScale>
        <cfvo type="min"/>
        <cfvo type="percentile" val="50"/>
        <cfvo type="max"/>
        <color rgb="FFF8696B"/>
        <color rgb="FFFFEB84"/>
        <color rgb="FF63BE7B"/>
      </colorScale>
    </cfRule>
  </conditionalFormatting>
  <conditionalFormatting sqref="Q411:U411">
    <cfRule type="colorScale" priority="65">
      <colorScale>
        <cfvo type="min"/>
        <cfvo type="percentile" val="50"/>
        <cfvo type="max"/>
        <color rgb="FFF8696B"/>
        <color rgb="FFFFEB84"/>
        <color rgb="FF63BE7B"/>
      </colorScale>
    </cfRule>
  </conditionalFormatting>
  <conditionalFormatting sqref="Q408:U408">
    <cfRule type="colorScale" priority="64">
      <colorScale>
        <cfvo type="min"/>
        <cfvo type="percentile" val="50"/>
        <cfvo type="max"/>
        <color rgb="FFF8696B"/>
        <color rgb="FFFFEB84"/>
        <color rgb="FF63BE7B"/>
      </colorScale>
    </cfRule>
  </conditionalFormatting>
  <conditionalFormatting sqref="Q407:U407">
    <cfRule type="colorScale" priority="63">
      <colorScale>
        <cfvo type="min"/>
        <cfvo type="percentile" val="50"/>
        <cfvo type="max"/>
        <color rgb="FFF8696B"/>
        <color rgb="FFFFEB84"/>
        <color rgb="FF63BE7B"/>
      </colorScale>
    </cfRule>
  </conditionalFormatting>
  <conditionalFormatting sqref="Q409:U409">
    <cfRule type="colorScale" priority="62">
      <colorScale>
        <cfvo type="min"/>
        <cfvo type="percentile" val="50"/>
        <cfvo type="max"/>
        <color rgb="FFF8696B"/>
        <color rgb="FFFFEB84"/>
        <color rgb="FF63BE7B"/>
      </colorScale>
    </cfRule>
  </conditionalFormatting>
  <conditionalFormatting sqref="Q410:U410">
    <cfRule type="colorScale" priority="61">
      <colorScale>
        <cfvo type="min"/>
        <cfvo type="percentile" val="50"/>
        <cfvo type="max"/>
        <color rgb="FFF8696B"/>
        <color rgb="FFFFEB84"/>
        <color rgb="FF63BE7B"/>
      </colorScale>
    </cfRule>
  </conditionalFormatting>
  <conditionalFormatting sqref="Q253:U253">
    <cfRule type="colorScale" priority="60">
      <colorScale>
        <cfvo type="min"/>
        <cfvo type="percentile" val="50"/>
        <cfvo type="max"/>
        <color rgb="FFF8696B"/>
        <color rgb="FFFFEB84"/>
        <color rgb="FF63BE7B"/>
      </colorScale>
    </cfRule>
  </conditionalFormatting>
  <conditionalFormatting sqref="Q264:U264">
    <cfRule type="colorScale" priority="59">
      <colorScale>
        <cfvo type="min"/>
        <cfvo type="percentile" val="50"/>
        <cfvo type="max"/>
        <color rgb="FFF8696B"/>
        <color rgb="FFFFEB84"/>
        <color rgb="FF63BE7B"/>
      </colorScale>
    </cfRule>
  </conditionalFormatting>
  <conditionalFormatting sqref="Q260:U260">
    <cfRule type="colorScale" priority="58">
      <colorScale>
        <cfvo type="min"/>
        <cfvo type="percentile" val="50"/>
        <cfvo type="max"/>
        <color rgb="FFF8696B"/>
        <color rgb="FFFFEB84"/>
        <color rgb="FF63BE7B"/>
      </colorScale>
    </cfRule>
  </conditionalFormatting>
  <conditionalFormatting sqref="Q254:U254">
    <cfRule type="colorScale" priority="57">
      <colorScale>
        <cfvo type="min"/>
        <cfvo type="percentile" val="50"/>
        <cfvo type="max"/>
        <color rgb="FFF8696B"/>
        <color rgb="FFFFEB84"/>
        <color rgb="FF63BE7B"/>
      </colorScale>
    </cfRule>
  </conditionalFormatting>
  <conditionalFormatting sqref="Q268:U268">
    <cfRule type="colorScale" priority="56">
      <colorScale>
        <cfvo type="min"/>
        <cfvo type="percentile" val="50"/>
        <cfvo type="max"/>
        <color rgb="FFF8696B"/>
        <color rgb="FFFFEB84"/>
        <color rgb="FF63BE7B"/>
      </colorScale>
    </cfRule>
  </conditionalFormatting>
  <conditionalFormatting sqref="Q266:U266">
    <cfRule type="colorScale" priority="55">
      <colorScale>
        <cfvo type="min"/>
        <cfvo type="percentile" val="50"/>
        <cfvo type="max"/>
        <color rgb="FFF8696B"/>
        <color rgb="FFFFEB84"/>
        <color rgb="FF63BE7B"/>
      </colorScale>
    </cfRule>
  </conditionalFormatting>
  <conditionalFormatting sqref="Q265:U265">
    <cfRule type="colorScale" priority="54">
      <colorScale>
        <cfvo type="min"/>
        <cfvo type="percentile" val="50"/>
        <cfvo type="max"/>
        <color rgb="FFF8696B"/>
        <color rgb="FFFFEB84"/>
        <color rgb="FF63BE7B"/>
      </colorScale>
    </cfRule>
  </conditionalFormatting>
  <conditionalFormatting sqref="Q267:U267">
    <cfRule type="colorScale" priority="53">
      <colorScale>
        <cfvo type="min"/>
        <cfvo type="percentile" val="50"/>
        <cfvo type="max"/>
        <color rgb="FFF8696B"/>
        <color rgb="FFFFEB84"/>
        <color rgb="FF63BE7B"/>
      </colorScale>
    </cfRule>
  </conditionalFormatting>
  <conditionalFormatting sqref="Q276:U276">
    <cfRule type="colorScale" priority="52">
      <colorScale>
        <cfvo type="min"/>
        <cfvo type="percentile" val="50"/>
        <cfvo type="max"/>
        <color rgb="FFF8696B"/>
        <color rgb="FFFFEB84"/>
        <color rgb="FF63BE7B"/>
      </colorScale>
    </cfRule>
  </conditionalFormatting>
  <conditionalFormatting sqref="Q271:U271">
    <cfRule type="colorScale" priority="51">
      <colorScale>
        <cfvo type="min"/>
        <cfvo type="percentile" val="50"/>
        <cfvo type="max"/>
        <color rgb="FFF8696B"/>
        <color rgb="FFFFEB84"/>
        <color rgb="FF63BE7B"/>
      </colorScale>
    </cfRule>
  </conditionalFormatting>
  <conditionalFormatting sqref="Q269:U269">
    <cfRule type="colorScale" priority="50">
      <colorScale>
        <cfvo type="min"/>
        <cfvo type="percentile" val="50"/>
        <cfvo type="max"/>
        <color rgb="FFF8696B"/>
        <color rgb="FFFFEB84"/>
        <color rgb="FF63BE7B"/>
      </colorScale>
    </cfRule>
  </conditionalFormatting>
  <conditionalFormatting sqref="Q270:U270">
    <cfRule type="colorScale" priority="49">
      <colorScale>
        <cfvo type="min"/>
        <cfvo type="percentile" val="50"/>
        <cfvo type="max"/>
        <color rgb="FFF8696B"/>
        <color rgb="FFFFEB84"/>
        <color rgb="FF63BE7B"/>
      </colorScale>
    </cfRule>
  </conditionalFormatting>
  <conditionalFormatting sqref="Q275:U275">
    <cfRule type="colorScale" priority="48">
      <colorScale>
        <cfvo type="min"/>
        <cfvo type="percentile" val="50"/>
        <cfvo type="max"/>
        <color rgb="FFF8696B"/>
        <color rgb="FFFFEB84"/>
        <color rgb="FF63BE7B"/>
      </colorScale>
    </cfRule>
  </conditionalFormatting>
  <conditionalFormatting sqref="Q274:U274">
    <cfRule type="colorScale" priority="47">
      <colorScale>
        <cfvo type="min"/>
        <cfvo type="percentile" val="50"/>
        <cfvo type="max"/>
        <color rgb="FFF8696B"/>
        <color rgb="FFFFEB84"/>
        <color rgb="FF63BE7B"/>
      </colorScale>
    </cfRule>
  </conditionalFormatting>
  <conditionalFormatting sqref="Q272:U272">
    <cfRule type="colorScale" priority="46">
      <colorScale>
        <cfvo type="min"/>
        <cfvo type="percentile" val="50"/>
        <cfvo type="max"/>
        <color rgb="FFF8696B"/>
        <color rgb="FFFFEB84"/>
        <color rgb="FF63BE7B"/>
      </colorScale>
    </cfRule>
  </conditionalFormatting>
  <conditionalFormatting sqref="Q273:U273">
    <cfRule type="colorScale" priority="45">
      <colorScale>
        <cfvo type="min"/>
        <cfvo type="percentile" val="50"/>
        <cfvo type="max"/>
        <color rgb="FFF8696B"/>
        <color rgb="FFFFEB84"/>
        <color rgb="FF63BE7B"/>
      </colorScale>
    </cfRule>
  </conditionalFormatting>
  <conditionalFormatting sqref="Q290:U290">
    <cfRule type="colorScale" priority="44">
      <colorScale>
        <cfvo type="min"/>
        <cfvo type="percentile" val="50"/>
        <cfvo type="max"/>
        <color rgb="FFF8696B"/>
        <color rgb="FFFFEB84"/>
        <color rgb="FF63BE7B"/>
      </colorScale>
    </cfRule>
  </conditionalFormatting>
  <conditionalFormatting sqref="Q282:U282">
    <cfRule type="colorScale" priority="43">
      <colorScale>
        <cfvo type="min"/>
        <cfvo type="percentile" val="50"/>
        <cfvo type="max"/>
        <color rgb="FFF8696B"/>
        <color rgb="FFFFEB84"/>
        <color rgb="FF63BE7B"/>
      </colorScale>
    </cfRule>
  </conditionalFormatting>
  <conditionalFormatting sqref="Q280:U280">
    <cfRule type="colorScale" priority="42">
      <colorScale>
        <cfvo type="min"/>
        <cfvo type="percentile" val="50"/>
        <cfvo type="max"/>
        <color rgb="FFF8696B"/>
        <color rgb="FFFFEB84"/>
        <color rgb="FF63BE7B"/>
      </colorScale>
    </cfRule>
  </conditionalFormatting>
  <conditionalFormatting sqref="Q279:U279">
    <cfRule type="colorScale" priority="41">
      <colorScale>
        <cfvo type="min"/>
        <cfvo type="percentile" val="50"/>
        <cfvo type="max"/>
        <color rgb="FFF8696B"/>
        <color rgb="FFFFEB84"/>
        <color rgb="FF63BE7B"/>
      </colorScale>
    </cfRule>
  </conditionalFormatting>
  <conditionalFormatting sqref="Q278:U278">
    <cfRule type="colorScale" priority="40">
      <colorScale>
        <cfvo type="min"/>
        <cfvo type="percentile" val="50"/>
        <cfvo type="max"/>
        <color rgb="FFF8696B"/>
        <color rgb="FFFFEB84"/>
        <color rgb="FF63BE7B"/>
      </colorScale>
    </cfRule>
  </conditionalFormatting>
  <conditionalFormatting sqref="Q281:U281">
    <cfRule type="colorScale" priority="39">
      <colorScale>
        <cfvo type="min"/>
        <cfvo type="percentile" val="50"/>
        <cfvo type="max"/>
        <color rgb="FFF8696B"/>
        <color rgb="FFFFEB84"/>
        <color rgb="FF63BE7B"/>
      </colorScale>
    </cfRule>
  </conditionalFormatting>
  <conditionalFormatting sqref="Q283:U283">
    <cfRule type="colorScale" priority="38">
      <colorScale>
        <cfvo type="min"/>
        <cfvo type="percentile" val="50"/>
        <cfvo type="max"/>
        <color rgb="FFF8696B"/>
        <color rgb="FFFFEB84"/>
        <color rgb="FF63BE7B"/>
      </colorScale>
    </cfRule>
  </conditionalFormatting>
  <conditionalFormatting sqref="Q285:U285">
    <cfRule type="colorScale" priority="37">
      <colorScale>
        <cfvo type="min"/>
        <cfvo type="percentile" val="50"/>
        <cfvo type="max"/>
        <color rgb="FFF8696B"/>
        <color rgb="FFFFEB84"/>
        <color rgb="FF63BE7B"/>
      </colorScale>
    </cfRule>
  </conditionalFormatting>
  <conditionalFormatting sqref="Q284:U284">
    <cfRule type="colorScale" priority="36">
      <colorScale>
        <cfvo type="min"/>
        <cfvo type="percentile" val="50"/>
        <cfvo type="max"/>
        <color rgb="FFF8696B"/>
        <color rgb="FFFFEB84"/>
        <color rgb="FF63BE7B"/>
      </colorScale>
    </cfRule>
  </conditionalFormatting>
  <conditionalFormatting sqref="Q292:U292">
    <cfRule type="colorScale" priority="35">
      <colorScale>
        <cfvo type="min"/>
        <cfvo type="percentile" val="50"/>
        <cfvo type="max"/>
        <color rgb="FFF8696B"/>
        <color rgb="FFFFEB84"/>
        <color rgb="FF63BE7B"/>
      </colorScale>
    </cfRule>
  </conditionalFormatting>
  <conditionalFormatting sqref="Q287:U287">
    <cfRule type="colorScale" priority="34">
      <colorScale>
        <cfvo type="min"/>
        <cfvo type="percentile" val="50"/>
        <cfvo type="max"/>
        <color rgb="FFF8696B"/>
        <color rgb="FFFFEB84"/>
        <color rgb="FF63BE7B"/>
      </colorScale>
    </cfRule>
  </conditionalFormatting>
  <conditionalFormatting sqref="Q286:U286">
    <cfRule type="colorScale" priority="33">
      <colorScale>
        <cfvo type="min"/>
        <cfvo type="percentile" val="50"/>
        <cfvo type="max"/>
        <color rgb="FFF8696B"/>
        <color rgb="FFFFEB84"/>
        <color rgb="FF63BE7B"/>
      </colorScale>
    </cfRule>
  </conditionalFormatting>
  <conditionalFormatting sqref="Q289:U289">
    <cfRule type="colorScale" priority="32">
      <colorScale>
        <cfvo type="min"/>
        <cfvo type="percentile" val="50"/>
        <cfvo type="max"/>
        <color rgb="FFF8696B"/>
        <color rgb="FFFFEB84"/>
        <color rgb="FF63BE7B"/>
      </colorScale>
    </cfRule>
  </conditionalFormatting>
  <conditionalFormatting sqref="Q314:U314">
    <cfRule type="colorScale" priority="31">
      <colorScale>
        <cfvo type="min"/>
        <cfvo type="percentile" val="50"/>
        <cfvo type="max"/>
        <color rgb="FFF8696B"/>
        <color rgb="FFFFEB84"/>
        <color rgb="FF63BE7B"/>
      </colorScale>
    </cfRule>
  </conditionalFormatting>
  <conditionalFormatting sqref="Q288:U288">
    <cfRule type="colorScale" priority="30">
      <colorScale>
        <cfvo type="min"/>
        <cfvo type="percentile" val="50"/>
        <cfvo type="max"/>
        <color rgb="FFF8696B"/>
        <color rgb="FFFFEB84"/>
        <color rgb="FF63BE7B"/>
      </colorScale>
    </cfRule>
  </conditionalFormatting>
  <conditionalFormatting sqref="Q294:U294">
    <cfRule type="colorScale" priority="29">
      <colorScale>
        <cfvo type="min"/>
        <cfvo type="percentile" val="50"/>
        <cfvo type="max"/>
        <color rgb="FFF8696B"/>
        <color rgb="FFFFEB84"/>
        <color rgb="FF63BE7B"/>
      </colorScale>
    </cfRule>
  </conditionalFormatting>
  <conditionalFormatting sqref="Q293:U293">
    <cfRule type="colorScale" priority="28">
      <colorScale>
        <cfvo type="min"/>
        <cfvo type="percentile" val="50"/>
        <cfvo type="max"/>
        <color rgb="FFF8696B"/>
        <color rgb="FFFFEB84"/>
        <color rgb="FF63BE7B"/>
      </colorScale>
    </cfRule>
  </conditionalFormatting>
  <conditionalFormatting sqref="Q291:U291">
    <cfRule type="colorScale" priority="27">
      <colorScale>
        <cfvo type="min"/>
        <cfvo type="percentile" val="50"/>
        <cfvo type="max"/>
        <color rgb="FFF8696B"/>
        <color rgb="FFFFEB84"/>
        <color rgb="FF63BE7B"/>
      </colorScale>
    </cfRule>
  </conditionalFormatting>
  <conditionalFormatting sqref="Q313:U313">
    <cfRule type="colorScale" priority="26">
      <colorScale>
        <cfvo type="min"/>
        <cfvo type="percentile" val="50"/>
        <cfvo type="max"/>
        <color rgb="FFF8696B"/>
        <color rgb="FFFFEB84"/>
        <color rgb="FF63BE7B"/>
      </colorScale>
    </cfRule>
  </conditionalFormatting>
  <conditionalFormatting sqref="Q309:U309">
    <cfRule type="colorScale" priority="25">
      <colorScale>
        <cfvo type="min"/>
        <cfvo type="percentile" val="50"/>
        <cfvo type="max"/>
        <color rgb="FFF8696B"/>
        <color rgb="FFFFEB84"/>
        <color rgb="FF63BE7B"/>
      </colorScale>
    </cfRule>
  </conditionalFormatting>
  <conditionalFormatting sqref="Q295:U295">
    <cfRule type="colorScale" priority="24">
      <colorScale>
        <cfvo type="min"/>
        <cfvo type="percentile" val="50"/>
        <cfvo type="max"/>
        <color rgb="FFF8696B"/>
        <color rgb="FFFFEB84"/>
        <color rgb="FF63BE7B"/>
      </colorScale>
    </cfRule>
  </conditionalFormatting>
  <conditionalFormatting sqref="Q412:U412">
    <cfRule type="colorScale" priority="23">
      <colorScale>
        <cfvo type="min"/>
        <cfvo type="percentile" val="50"/>
        <cfvo type="max"/>
        <color rgb="FFF8696B"/>
        <color rgb="FFFFEB84"/>
        <color rgb="FF63BE7B"/>
      </colorScale>
    </cfRule>
  </conditionalFormatting>
  <conditionalFormatting sqref="Q310:U310">
    <cfRule type="colorScale" priority="22">
      <colorScale>
        <cfvo type="min"/>
        <cfvo type="percentile" val="50"/>
        <cfvo type="max"/>
        <color rgb="FFF8696B"/>
        <color rgb="FFFFEB84"/>
        <color rgb="FF63BE7B"/>
      </colorScale>
    </cfRule>
  </conditionalFormatting>
  <conditionalFormatting sqref="Q307:U307">
    <cfRule type="colorScale" priority="21">
      <colorScale>
        <cfvo type="min"/>
        <cfvo type="percentile" val="50"/>
        <cfvo type="max"/>
        <color rgb="FFF8696B"/>
        <color rgb="FFFFEB84"/>
        <color rgb="FF63BE7B"/>
      </colorScale>
    </cfRule>
  </conditionalFormatting>
  <conditionalFormatting sqref="Q308:U308">
    <cfRule type="colorScale" priority="20">
      <colorScale>
        <cfvo type="min"/>
        <cfvo type="percentile" val="50"/>
        <cfvo type="max"/>
        <color rgb="FFF8696B"/>
        <color rgb="FFFFEB84"/>
        <color rgb="FF63BE7B"/>
      </colorScale>
    </cfRule>
  </conditionalFormatting>
  <conditionalFormatting sqref="Q311:U311">
    <cfRule type="colorScale" priority="19">
      <colorScale>
        <cfvo type="min"/>
        <cfvo type="percentile" val="50"/>
        <cfvo type="max"/>
        <color rgb="FFF8696B"/>
        <color rgb="FFFFEB84"/>
        <color rgb="FF63BE7B"/>
      </colorScale>
    </cfRule>
  </conditionalFormatting>
  <conditionalFormatting sqref="Q315:U315">
    <cfRule type="colorScale" priority="18">
      <colorScale>
        <cfvo type="min"/>
        <cfvo type="percentile" val="50"/>
        <cfvo type="max"/>
        <color rgb="FFF8696B"/>
        <color rgb="FFFFEB84"/>
        <color rgb="FF63BE7B"/>
      </colorScale>
    </cfRule>
  </conditionalFormatting>
  <conditionalFormatting sqref="Q312:U312">
    <cfRule type="colorScale" priority="17">
      <colorScale>
        <cfvo type="min"/>
        <cfvo type="percentile" val="50"/>
        <cfvo type="max"/>
        <color rgb="FFF8696B"/>
        <color rgb="FFFFEB84"/>
        <color rgb="FF63BE7B"/>
      </colorScale>
    </cfRule>
  </conditionalFormatting>
  <conditionalFormatting sqref="Q415:U415">
    <cfRule type="colorScale" priority="16">
      <colorScale>
        <cfvo type="min"/>
        <cfvo type="percentile" val="50"/>
        <cfvo type="max"/>
        <color rgb="FFF8696B"/>
        <color rgb="FFFFEB84"/>
        <color rgb="FF63BE7B"/>
      </colorScale>
    </cfRule>
  </conditionalFormatting>
  <conditionalFormatting sqref="Q413:U413">
    <cfRule type="colorScale" priority="15">
      <colorScale>
        <cfvo type="min"/>
        <cfvo type="percentile" val="50"/>
        <cfvo type="max"/>
        <color rgb="FFF8696B"/>
        <color rgb="FFFFEB84"/>
        <color rgb="FF63BE7B"/>
      </colorScale>
    </cfRule>
  </conditionalFormatting>
  <conditionalFormatting sqref="Q416:U416">
    <cfRule type="colorScale" priority="14">
      <colorScale>
        <cfvo type="min"/>
        <cfvo type="percentile" val="50"/>
        <cfvo type="max"/>
        <color rgb="FFF8696B"/>
        <color rgb="FFFFEB84"/>
        <color rgb="FF63BE7B"/>
      </colorScale>
    </cfRule>
  </conditionalFormatting>
  <conditionalFormatting sqref="Q417:U417">
    <cfRule type="colorScale" priority="13">
      <colorScale>
        <cfvo type="min"/>
        <cfvo type="percentile" val="50"/>
        <cfvo type="max"/>
        <color rgb="FFF8696B"/>
        <color rgb="FFFFEB84"/>
        <color rgb="FF63BE7B"/>
      </colorScale>
    </cfRule>
  </conditionalFormatting>
  <conditionalFormatting sqref="E2:E506">
    <cfRule type="dataBar" priority="12">
      <dataBar>
        <cfvo type="min"/>
        <cfvo type="max"/>
        <color rgb="FF638EC6"/>
      </dataBar>
      <extLst>
        <ext xmlns:x14="http://schemas.microsoft.com/office/spreadsheetml/2009/9/main" uri="{B025F937-C7B1-47D3-B67F-A62EFF666E3E}">
          <x14:id>{75CBE7FA-AA8F-4588-BB21-CB01F1BC16A1}</x14:id>
        </ext>
      </extLst>
    </cfRule>
  </conditionalFormatting>
  <conditionalFormatting sqref="K1:K1048576">
    <cfRule type="dataBar" priority="11">
      <dataBar>
        <cfvo type="min"/>
        <cfvo type="max"/>
        <color rgb="FF63C384"/>
      </dataBar>
      <extLst>
        <ext xmlns:x14="http://schemas.microsoft.com/office/spreadsheetml/2009/9/main" uri="{B025F937-C7B1-47D3-B67F-A62EFF666E3E}">
          <x14:id>{D551F65D-1FB5-4327-9A20-1B16B5D274A0}</x14:id>
        </ext>
      </extLst>
    </cfRule>
  </conditionalFormatting>
  <conditionalFormatting sqref="L1:L1048576">
    <cfRule type="dataBar" priority="10">
      <dataBar>
        <cfvo type="min"/>
        <cfvo type="max"/>
        <color rgb="FFD6007B"/>
      </dataBar>
      <extLst>
        <ext xmlns:x14="http://schemas.microsoft.com/office/spreadsheetml/2009/9/main" uri="{B025F937-C7B1-47D3-B67F-A62EFF666E3E}">
          <x14:id>{F5B7FE3C-1537-4D94-B965-CECEBD2CD546}</x14:id>
        </ext>
      </extLst>
    </cfRule>
  </conditionalFormatting>
  <conditionalFormatting sqref="M1:M1048576">
    <cfRule type="dataBar" priority="9">
      <dataBar>
        <cfvo type="min"/>
        <cfvo type="max"/>
        <color rgb="FF008AEF"/>
      </dataBar>
      <extLst>
        <ext xmlns:x14="http://schemas.microsoft.com/office/spreadsheetml/2009/9/main" uri="{B025F937-C7B1-47D3-B67F-A62EFF666E3E}">
          <x14:id>{F7EC9415-75CA-4BB3-BDBF-128F04A944E8}</x14:id>
        </ext>
      </extLst>
    </cfRule>
  </conditionalFormatting>
  <conditionalFormatting sqref="O1:O1048576">
    <cfRule type="dataBar" priority="7">
      <dataBar>
        <cfvo type="min"/>
        <cfvo type="max"/>
        <color rgb="FF63C384"/>
      </dataBar>
      <extLst>
        <ext xmlns:x14="http://schemas.microsoft.com/office/spreadsheetml/2009/9/main" uri="{B025F937-C7B1-47D3-B67F-A62EFF666E3E}">
          <x14:id>{9464C434-4AEC-4EFA-AAF7-22A2C73751E5}</x14:id>
        </ext>
      </extLst>
    </cfRule>
  </conditionalFormatting>
  <conditionalFormatting sqref="V1:V1048576">
    <cfRule type="dataBar" priority="6">
      <dataBar>
        <cfvo type="min"/>
        <cfvo type="max"/>
        <color rgb="FF63C384"/>
      </dataBar>
      <extLst>
        <ext xmlns:x14="http://schemas.microsoft.com/office/spreadsheetml/2009/9/main" uri="{B025F937-C7B1-47D3-B67F-A62EFF666E3E}">
          <x14:id>{8B07FCA9-5575-4AEB-894A-83E4A426D269}</x14:id>
        </ext>
      </extLst>
    </cfRule>
  </conditionalFormatting>
  <conditionalFormatting sqref="Q508:U508">
    <cfRule type="colorScale" priority="555">
      <colorScale>
        <cfvo type="min"/>
        <cfvo type="percentile" val="50"/>
        <cfvo type="max"/>
        <color rgb="FFF8696B"/>
        <color rgb="FFFFEB84"/>
        <color rgb="FF63BE7B"/>
      </colorScale>
    </cfRule>
  </conditionalFormatting>
  <conditionalFormatting sqref="D2:D507">
    <cfRule type="dataBar" priority="556">
      <dataBar>
        <cfvo type="min"/>
        <cfvo type="max"/>
        <color rgb="FF63C384"/>
      </dataBar>
      <extLst>
        <ext xmlns:x14="http://schemas.microsoft.com/office/spreadsheetml/2009/9/main" uri="{B025F937-C7B1-47D3-B67F-A62EFF666E3E}">
          <x14:id>{7DCAB1D0-316A-42B2-B495-641E43DE8A68}</x14:id>
        </ext>
      </extLst>
    </cfRule>
  </conditionalFormatting>
  <conditionalFormatting sqref="G2:G507">
    <cfRule type="colorScale" priority="557">
      <colorScale>
        <cfvo type="min"/>
        <cfvo type="percentile" val="50"/>
        <cfvo type="max"/>
        <color rgb="FFF8696B"/>
        <color rgb="FFFFEB84"/>
        <color rgb="FF63BE7B"/>
      </colorScale>
    </cfRule>
  </conditionalFormatting>
  <conditionalFormatting sqref="H2:H508">
    <cfRule type="dataBar" priority="561">
      <dataBar>
        <cfvo type="min"/>
        <cfvo type="max"/>
        <color rgb="FF638EC6"/>
      </dataBar>
      <extLst>
        <ext xmlns:x14="http://schemas.microsoft.com/office/spreadsheetml/2009/9/main" uri="{B025F937-C7B1-47D3-B67F-A62EFF666E3E}">
          <x14:id>{2BC169AD-5CFF-4FA3-B74E-F34047D2C503}</x14:id>
        </ext>
      </extLst>
    </cfRule>
  </conditionalFormatting>
  <conditionalFormatting sqref="X1:X1048576">
    <cfRule type="dataBar" priority="5">
      <dataBar>
        <cfvo type="min"/>
        <cfvo type="max"/>
        <color rgb="FFD6007B"/>
      </dataBar>
      <extLst>
        <ext xmlns:x14="http://schemas.microsoft.com/office/spreadsheetml/2009/9/main" uri="{B025F937-C7B1-47D3-B67F-A62EFF666E3E}">
          <x14:id>{52E33528-C046-4CB4-B184-787347CE26C4}</x14:id>
        </ext>
      </extLst>
    </cfRule>
  </conditionalFormatting>
  <conditionalFormatting sqref="W1:W1048576">
    <cfRule type="dataBar" priority="4">
      <dataBar>
        <cfvo type="min"/>
        <cfvo type="max"/>
        <color rgb="FFFFB628"/>
      </dataBar>
      <extLst>
        <ext xmlns:x14="http://schemas.microsoft.com/office/spreadsheetml/2009/9/main" uri="{B025F937-C7B1-47D3-B67F-A62EFF666E3E}">
          <x14:id>{FEDA9AE6-C264-4DD3-9B82-D45B1250D5FA}</x14:id>
        </ext>
      </extLst>
    </cfRule>
  </conditionalFormatting>
  <conditionalFormatting sqref="P1:P1048576">
    <cfRule type="dataBar" priority="3">
      <dataBar>
        <cfvo type="min"/>
        <cfvo type="max"/>
        <color rgb="FFFF555A"/>
      </dataBar>
      <extLst>
        <ext xmlns:x14="http://schemas.microsoft.com/office/spreadsheetml/2009/9/main" uri="{B025F937-C7B1-47D3-B67F-A62EFF666E3E}">
          <x14:id>{40B8D1A0-5770-4113-8615-F29E17DA5292}</x14:id>
        </ext>
      </extLst>
    </cfRule>
  </conditionalFormatting>
  <conditionalFormatting sqref="AB3:AB507">
    <cfRule type="dataBar" priority="2">
      <dataBar>
        <cfvo type="min"/>
        <cfvo type="max"/>
        <color rgb="FFFFB628"/>
      </dataBar>
      <extLst>
        <ext xmlns:x14="http://schemas.microsoft.com/office/spreadsheetml/2009/9/main" uri="{B025F937-C7B1-47D3-B67F-A62EFF666E3E}">
          <x14:id>{D8F04FC6-0EAF-4B87-AC13-8B9493FD8D75}</x14:id>
        </ext>
      </extLst>
    </cfRule>
  </conditionalFormatting>
  <conditionalFormatting sqref="F1:F1048576">
    <cfRule type="dataBar" priority="1">
      <dataBar>
        <cfvo type="min"/>
        <cfvo type="max"/>
        <color rgb="FF63C384"/>
      </dataBar>
      <extLst>
        <ext xmlns:x14="http://schemas.microsoft.com/office/spreadsheetml/2009/9/main" uri="{B025F937-C7B1-47D3-B67F-A62EFF666E3E}">
          <x14:id>{A4568505-497D-4082-8354-2E4A0E13BB7A}</x14:id>
        </ext>
      </extLst>
    </cfRule>
  </conditionalFormatting>
  <pageMargins left="0.7" right="0.7" top="0.75" bottom="0.75" header="0.3" footer="0.3"/>
  <pageSetup orientation="portrait" horizontalDpi="360" verticalDpi="36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DAF160E-E00F-4548-9CA7-1E8CE2A5CCC1}">
            <x14:dataBar minLength="0" maxLength="100" border="1" negativeBarBorderColorSameAsPositive="0">
              <x14:cfvo type="autoMin"/>
              <x14:cfvo type="autoMax"/>
              <x14:borderColor rgb="FFFF555A"/>
              <x14:negativeFillColor rgb="FFFF0000"/>
              <x14:negativeBorderColor rgb="FFFF0000"/>
              <x14:axisColor rgb="FF000000"/>
            </x14:dataBar>
          </x14:cfRule>
          <xm:sqref>J1:J1048576</xm:sqref>
        </x14:conditionalFormatting>
        <x14:conditionalFormatting xmlns:xm="http://schemas.microsoft.com/office/excel/2006/main">
          <x14:cfRule type="dataBar" id="{03FC6016-84C7-4508-9D43-58A5164039FB}">
            <x14:dataBar minLength="0" maxLength="100" border="1" negativeBarBorderColorSameAsPositive="0">
              <x14:cfvo type="autoMin"/>
              <x14:cfvo type="autoMax"/>
              <x14:borderColor rgb="FF638EC6"/>
              <x14:negativeFillColor rgb="FFFF0000"/>
              <x14:negativeBorderColor rgb="FFFF0000"/>
              <x14:axisColor rgb="FF000000"/>
            </x14:dataBar>
          </x14:cfRule>
          <xm:sqref>H2:H506</xm:sqref>
        </x14:conditionalFormatting>
        <x14:conditionalFormatting xmlns:xm="http://schemas.microsoft.com/office/excel/2006/main">
          <x14:cfRule type="dataBar" id="{E00E72F0-1B66-43B7-8FF9-6120992B5EE0}">
            <x14:dataBar minLength="0" maxLength="100" border="1" negativeBarBorderColorSameAsPositive="0">
              <x14:cfvo type="autoMin"/>
              <x14:cfvo type="autoMax"/>
              <x14:borderColor rgb="FFFFB628"/>
              <x14:negativeFillColor rgb="FFFF0000"/>
              <x14:negativeBorderColor rgb="FFFF0000"/>
              <x14:axisColor rgb="FF000000"/>
            </x14:dataBar>
          </x14:cfRule>
          <xm:sqref>N2:N506</xm:sqref>
        </x14:conditionalFormatting>
        <x14:conditionalFormatting xmlns:xm="http://schemas.microsoft.com/office/excel/2006/main">
          <x14:cfRule type="dataBar" id="{F0A7FA94-D730-4E1E-AA36-280A73955665}">
            <x14:dataBar minLength="0" maxLength="100" border="1" negativeBarBorderColorSameAsPositive="0">
              <x14:cfvo type="autoMin"/>
              <x14:cfvo type="autoMax"/>
              <x14:borderColor rgb="FFD6007B"/>
              <x14:negativeFillColor rgb="FFFF0000"/>
              <x14:negativeBorderColor rgb="FFFF0000"/>
              <x14:axisColor rgb="FF000000"/>
            </x14:dataBar>
          </x14:cfRule>
          <xm:sqref>I1:I1048576</xm:sqref>
        </x14:conditionalFormatting>
        <x14:conditionalFormatting xmlns:xm="http://schemas.microsoft.com/office/excel/2006/main">
          <x14:cfRule type="dataBar" id="{75CBE7FA-AA8F-4588-BB21-CB01F1BC16A1}">
            <x14:dataBar minLength="0" maxLength="100" border="1" negativeBarBorderColorSameAsPositive="0">
              <x14:cfvo type="autoMin"/>
              <x14:cfvo type="autoMax"/>
              <x14:borderColor rgb="FF638EC6"/>
              <x14:negativeFillColor rgb="FFFF0000"/>
              <x14:negativeBorderColor rgb="FFFF0000"/>
              <x14:axisColor rgb="FF000000"/>
            </x14:dataBar>
          </x14:cfRule>
          <xm:sqref>E2:E506</xm:sqref>
        </x14:conditionalFormatting>
        <x14:conditionalFormatting xmlns:xm="http://schemas.microsoft.com/office/excel/2006/main">
          <x14:cfRule type="dataBar" id="{D551F65D-1FB5-4327-9A20-1B16B5D274A0}">
            <x14:dataBar minLength="0" maxLength="100" border="1" negativeBarBorderColorSameAsPositive="0">
              <x14:cfvo type="autoMin"/>
              <x14:cfvo type="autoMax"/>
              <x14:borderColor rgb="FF63C384"/>
              <x14:negativeFillColor rgb="FFFF0000"/>
              <x14:negativeBorderColor rgb="FFFF0000"/>
              <x14:axisColor rgb="FF000000"/>
            </x14:dataBar>
          </x14:cfRule>
          <xm:sqref>K1:K1048576</xm:sqref>
        </x14:conditionalFormatting>
        <x14:conditionalFormatting xmlns:xm="http://schemas.microsoft.com/office/excel/2006/main">
          <x14:cfRule type="dataBar" id="{F5B7FE3C-1537-4D94-B965-CECEBD2CD546}">
            <x14:dataBar minLength="0" maxLength="100" border="1" negativeBarBorderColorSameAsPositive="0">
              <x14:cfvo type="autoMin"/>
              <x14:cfvo type="autoMax"/>
              <x14:borderColor rgb="FFD6007B"/>
              <x14:negativeFillColor rgb="FFFF0000"/>
              <x14:negativeBorderColor rgb="FFFF0000"/>
              <x14:axisColor rgb="FF000000"/>
            </x14:dataBar>
          </x14:cfRule>
          <xm:sqref>L1:L1048576</xm:sqref>
        </x14:conditionalFormatting>
        <x14:conditionalFormatting xmlns:xm="http://schemas.microsoft.com/office/excel/2006/main">
          <x14:cfRule type="dataBar" id="{F7EC9415-75CA-4BB3-BDBF-128F04A944E8}">
            <x14:dataBar minLength="0" maxLength="100" border="1" negativeBarBorderColorSameAsPositive="0">
              <x14:cfvo type="autoMin"/>
              <x14:cfvo type="autoMax"/>
              <x14:borderColor rgb="FF008AEF"/>
              <x14:negativeFillColor rgb="FFFF0000"/>
              <x14:negativeBorderColor rgb="FFFF0000"/>
              <x14:axisColor rgb="FF000000"/>
            </x14:dataBar>
          </x14:cfRule>
          <xm:sqref>M1:M1048576</xm:sqref>
        </x14:conditionalFormatting>
        <x14:conditionalFormatting xmlns:xm="http://schemas.microsoft.com/office/excel/2006/main">
          <x14:cfRule type="dataBar" id="{9464C434-4AEC-4EFA-AAF7-22A2C73751E5}">
            <x14:dataBar minLength="0" maxLength="100" border="1" negativeBarBorderColorSameAsPositive="0">
              <x14:cfvo type="autoMin"/>
              <x14:cfvo type="autoMax"/>
              <x14:borderColor rgb="FF63C384"/>
              <x14:negativeFillColor rgb="FFFF0000"/>
              <x14:negativeBorderColor rgb="FFFF0000"/>
              <x14:axisColor rgb="FF000000"/>
            </x14:dataBar>
          </x14:cfRule>
          <xm:sqref>O1:O1048576</xm:sqref>
        </x14:conditionalFormatting>
        <x14:conditionalFormatting xmlns:xm="http://schemas.microsoft.com/office/excel/2006/main">
          <x14:cfRule type="dataBar" id="{8B07FCA9-5575-4AEB-894A-83E4A426D269}">
            <x14:dataBar minLength="0" maxLength="100" border="1" negativeBarBorderColorSameAsPositive="0">
              <x14:cfvo type="autoMin"/>
              <x14:cfvo type="autoMax"/>
              <x14:borderColor rgb="FF63C384"/>
              <x14:negativeFillColor rgb="FFFF0000"/>
              <x14:negativeBorderColor rgb="FFFF0000"/>
              <x14:axisColor rgb="FF000000"/>
            </x14:dataBar>
          </x14:cfRule>
          <xm:sqref>V1:V1048576</xm:sqref>
        </x14:conditionalFormatting>
        <x14:conditionalFormatting xmlns:xm="http://schemas.microsoft.com/office/excel/2006/main">
          <x14:cfRule type="dataBar" id="{7DCAB1D0-316A-42B2-B495-641E43DE8A68}">
            <x14:dataBar minLength="0" maxLength="100" border="1" negativeBarBorderColorSameAsPositive="0">
              <x14:cfvo type="autoMin"/>
              <x14:cfvo type="autoMax"/>
              <x14:borderColor rgb="FF63C384"/>
              <x14:negativeFillColor rgb="FFFF0000"/>
              <x14:negativeBorderColor rgb="FFFF0000"/>
              <x14:axisColor rgb="FF000000"/>
            </x14:dataBar>
          </x14:cfRule>
          <xm:sqref>D2:D507</xm:sqref>
        </x14:conditionalFormatting>
        <x14:conditionalFormatting xmlns:xm="http://schemas.microsoft.com/office/excel/2006/main">
          <x14:cfRule type="dataBar" id="{2BC169AD-5CFF-4FA3-B74E-F34047D2C503}">
            <x14:dataBar minLength="0" maxLength="100" border="1" negativeBarBorderColorSameAsPositive="0">
              <x14:cfvo type="autoMin"/>
              <x14:cfvo type="autoMax"/>
              <x14:borderColor rgb="FF638EC6"/>
              <x14:negativeFillColor rgb="FFFF0000"/>
              <x14:negativeBorderColor rgb="FFFF0000"/>
              <x14:axisColor rgb="FF000000"/>
            </x14:dataBar>
          </x14:cfRule>
          <xm:sqref>H2:H508</xm:sqref>
        </x14:conditionalFormatting>
        <x14:conditionalFormatting xmlns:xm="http://schemas.microsoft.com/office/excel/2006/main">
          <x14:cfRule type="dataBar" id="{52E33528-C046-4CB4-B184-787347CE26C4}">
            <x14:dataBar minLength="0" maxLength="100" border="1" negativeBarBorderColorSameAsPositive="0">
              <x14:cfvo type="autoMin"/>
              <x14:cfvo type="autoMax"/>
              <x14:borderColor rgb="FFD6007B"/>
              <x14:negativeFillColor rgb="FFFF0000"/>
              <x14:negativeBorderColor rgb="FFFF0000"/>
              <x14:axisColor rgb="FF000000"/>
            </x14:dataBar>
          </x14:cfRule>
          <xm:sqref>X1:X1048576</xm:sqref>
        </x14:conditionalFormatting>
        <x14:conditionalFormatting xmlns:xm="http://schemas.microsoft.com/office/excel/2006/main">
          <x14:cfRule type="dataBar" id="{FEDA9AE6-C264-4DD3-9B82-D45B1250D5FA}">
            <x14:dataBar minLength="0" maxLength="100" border="1" negativeBarBorderColorSameAsPositive="0">
              <x14:cfvo type="autoMin"/>
              <x14:cfvo type="autoMax"/>
              <x14:borderColor rgb="FFFFB628"/>
              <x14:negativeFillColor rgb="FFFF0000"/>
              <x14:negativeBorderColor rgb="FFFF0000"/>
              <x14:axisColor rgb="FF000000"/>
            </x14:dataBar>
          </x14:cfRule>
          <xm:sqref>W1:W1048576</xm:sqref>
        </x14:conditionalFormatting>
        <x14:conditionalFormatting xmlns:xm="http://schemas.microsoft.com/office/excel/2006/main">
          <x14:cfRule type="dataBar" id="{40B8D1A0-5770-4113-8615-F29E17DA5292}">
            <x14:dataBar minLength="0" maxLength="100" border="1" negativeBarBorderColorSameAsPositive="0">
              <x14:cfvo type="autoMin"/>
              <x14:cfvo type="autoMax"/>
              <x14:borderColor rgb="FFFF555A"/>
              <x14:negativeFillColor rgb="FFFF0000"/>
              <x14:negativeBorderColor rgb="FFFF0000"/>
              <x14:axisColor rgb="FF000000"/>
            </x14:dataBar>
          </x14:cfRule>
          <xm:sqref>P1:P1048576</xm:sqref>
        </x14:conditionalFormatting>
        <x14:conditionalFormatting xmlns:xm="http://schemas.microsoft.com/office/excel/2006/main">
          <x14:cfRule type="dataBar" id="{D8F04FC6-0EAF-4B87-AC13-8B9493FD8D75}">
            <x14:dataBar minLength="0" maxLength="100" border="1" negativeBarBorderColorSameAsPositive="0">
              <x14:cfvo type="autoMin"/>
              <x14:cfvo type="autoMax"/>
              <x14:borderColor rgb="FFFFB628"/>
              <x14:negativeFillColor rgb="FFFF0000"/>
              <x14:negativeBorderColor rgb="FFFF0000"/>
              <x14:axisColor rgb="FF000000"/>
            </x14:dataBar>
          </x14:cfRule>
          <xm:sqref>AB3:AB507</xm:sqref>
        </x14:conditionalFormatting>
        <x14:conditionalFormatting xmlns:xm="http://schemas.microsoft.com/office/excel/2006/main">
          <x14:cfRule type="dataBar" id="{A4568505-497D-4082-8354-2E4A0E13BB7A}">
            <x14:dataBar minLength="0" maxLength="100" border="1" negativeBarBorderColorSameAsPositive="0">
              <x14:cfvo type="autoMin"/>
              <x14:cfvo type="autoMax"/>
              <x14:borderColor rgb="FF63C384"/>
              <x14:negativeFillColor rgb="FFFF0000"/>
              <x14:negativeBorderColor rgb="FFFF0000"/>
              <x14:axisColor rgb="FF000000"/>
            </x14:dataBar>
          </x14:cfRule>
          <xm:sqref>F1:F1048576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wall</dc:creator>
  <cp:lastModifiedBy>aaron wall</cp:lastModifiedBy>
  <dcterms:created xsi:type="dcterms:W3CDTF">2018-07-30T04:53:45Z</dcterms:created>
  <dcterms:modified xsi:type="dcterms:W3CDTF">2018-08-08T15:38:09Z</dcterms:modified>
</cp:coreProperties>
</file>